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Steven\Desktop\naar Sharepoint\Talentenstatuten\"/>
    </mc:Choice>
  </mc:AlternateContent>
  <xr:revisionPtr revIDLastSave="0" documentId="13_ncr:1_{6A72D836-EB5A-4FC5-B752-F6FA7D8F4464}" xr6:coauthVersionLast="45" xr6:coauthVersionMax="45" xr10:uidLastSave="{00000000-0000-0000-0000-000000000000}"/>
  <bookViews>
    <workbookView xWindow="-108" yWindow="-108" windowWidth="23256" windowHeight="12576" xr2:uid="{00000000-000D-0000-FFFF-FFFF00000000}"/>
  </bookViews>
  <sheets>
    <sheet name="Procedure talentenstatuut" sheetId="5" r:id="rId1"/>
    <sheet name="Criteria Track &amp; Road" sheetId="6" r:id="rId2"/>
    <sheet name="Criteria Field" sheetId="7" r:id="rId3"/>
    <sheet name="Prestatiedoelen" sheetId="4" r:id="rId4"/>
    <sheet name="POP" sheetId="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4" l="1"/>
  <c r="F6" i="4" s="1"/>
  <c r="I6" i="4"/>
  <c r="C97" i="7"/>
  <c r="J96" i="7"/>
  <c r="J95" i="7"/>
  <c r="C95" i="7"/>
  <c r="J94" i="7"/>
  <c r="J91" i="7"/>
  <c r="J88" i="7"/>
  <c r="J87" i="7"/>
  <c r="J86" i="7"/>
  <c r="C86" i="7"/>
  <c r="C85" i="7"/>
  <c r="J84" i="7"/>
  <c r="J83" i="7"/>
  <c r="C83" i="7"/>
  <c r="J82" i="7"/>
  <c r="C82" i="7"/>
  <c r="J81" i="7"/>
  <c r="C81" i="7"/>
  <c r="J80" i="7"/>
  <c r="C80" i="7"/>
  <c r="J79" i="7"/>
  <c r="C79" i="7"/>
  <c r="J78" i="7"/>
  <c r="C78" i="7"/>
  <c r="C77" i="7"/>
  <c r="J76" i="7"/>
  <c r="J75" i="7"/>
  <c r="C75" i="7"/>
  <c r="J74" i="7"/>
  <c r="N74" i="7" s="1"/>
  <c r="J73" i="7"/>
  <c r="N73" i="7" s="1"/>
  <c r="C72" i="7"/>
  <c r="E72" i="7" s="1"/>
  <c r="J71" i="7"/>
  <c r="N71" i="7" s="1"/>
  <c r="G71" i="7"/>
  <c r="C71" i="7"/>
  <c r="E71" i="7" s="1"/>
  <c r="M68" i="7"/>
  <c r="J68" i="7"/>
  <c r="K68" i="7" s="1"/>
  <c r="F68" i="7"/>
  <c r="D68" i="7"/>
  <c r="C68" i="7"/>
  <c r="J67" i="7"/>
  <c r="M67" i="7" s="1"/>
  <c r="M66" i="7"/>
  <c r="J66" i="7"/>
  <c r="K66" i="7" s="1"/>
  <c r="N62" i="7"/>
  <c r="J62" i="7"/>
  <c r="L62" i="7" s="1"/>
  <c r="G62" i="7"/>
  <c r="E62" i="7"/>
  <c r="C62" i="7"/>
  <c r="J61" i="7"/>
  <c r="M61" i="7" s="1"/>
  <c r="C61" i="7"/>
  <c r="D61" i="7" s="1"/>
  <c r="J59" i="7"/>
  <c r="C56" i="7"/>
  <c r="J55" i="7"/>
  <c r="C55" i="7"/>
  <c r="J53" i="7"/>
  <c r="C53" i="7"/>
  <c r="C52" i="7"/>
  <c r="C51" i="7"/>
  <c r="C47" i="7"/>
  <c r="J46" i="7"/>
  <c r="C46" i="7"/>
  <c r="K38" i="7"/>
  <c r="J38" i="7"/>
  <c r="M38" i="7" s="1"/>
  <c r="C38" i="7"/>
  <c r="F38" i="7" s="1"/>
  <c r="N37" i="7"/>
  <c r="L37" i="7"/>
  <c r="J37" i="7"/>
  <c r="C37" i="7"/>
  <c r="E37" i="7" s="1"/>
  <c r="G37" i="7" s="1"/>
  <c r="J36" i="7"/>
  <c r="N36" i="7" s="1"/>
  <c r="C36" i="7"/>
  <c r="E36" i="7" s="1"/>
  <c r="G36" i="7" s="1"/>
  <c r="J25" i="7"/>
  <c r="M25" i="7" s="1"/>
  <c r="J24" i="7"/>
  <c r="K24" i="7" s="1"/>
  <c r="J23" i="7"/>
  <c r="L23" i="7" s="1"/>
  <c r="J18" i="7"/>
  <c r="N18" i="7" s="1"/>
  <c r="E18" i="7"/>
  <c r="D18" i="7"/>
  <c r="C18" i="7"/>
  <c r="G18" i="7" s="1"/>
  <c r="J17" i="7"/>
  <c r="L17" i="7" s="1"/>
  <c r="C17" i="7"/>
  <c r="F17" i="7" s="1"/>
  <c r="J16" i="7"/>
  <c r="M16" i="7" s="1"/>
  <c r="D16" i="7"/>
  <c r="C16" i="7"/>
  <c r="F16" i="7" s="1"/>
  <c r="J12" i="7"/>
  <c r="M12" i="7" s="1"/>
  <c r="C12" i="7"/>
  <c r="F12" i="7" s="1"/>
  <c r="J11" i="7"/>
  <c r="M11" i="7" s="1"/>
  <c r="F11" i="7"/>
  <c r="D11" i="7"/>
  <c r="C11" i="7"/>
  <c r="J10" i="7"/>
  <c r="M10" i="7" s="1"/>
  <c r="J8" i="7"/>
  <c r="M8" i="7" s="1"/>
  <c r="C8" i="7"/>
  <c r="F8" i="7" s="1"/>
  <c r="J7" i="7"/>
  <c r="M7" i="7" s="1"/>
  <c r="J6" i="7"/>
  <c r="M6" i="7" s="1"/>
  <c r="C6" i="7"/>
  <c r="F6" i="7" s="1"/>
  <c r="J5" i="7"/>
  <c r="M5" i="7" s="1"/>
  <c r="C5" i="7"/>
  <c r="D5" i="7" s="1"/>
  <c r="O243" i="6"/>
  <c r="O242" i="6"/>
  <c r="O241" i="6"/>
  <c r="N239" i="6"/>
  <c r="J239" i="6"/>
  <c r="L239" i="6" s="1"/>
  <c r="G239" i="6"/>
  <c r="E239" i="6"/>
  <c r="C239" i="6"/>
  <c r="L238" i="6"/>
  <c r="J238" i="6"/>
  <c r="N238" i="6" s="1"/>
  <c r="J237" i="6"/>
  <c r="M227" i="6"/>
  <c r="J227" i="6"/>
  <c r="K227" i="6" s="1"/>
  <c r="M226" i="6"/>
  <c r="K226" i="6"/>
  <c r="J226" i="6"/>
  <c r="D226" i="6"/>
  <c r="C226" i="6"/>
  <c r="F226" i="6" s="1"/>
  <c r="O149" i="6"/>
  <c r="O148" i="6"/>
  <c r="O147" i="6"/>
  <c r="O146" i="6"/>
  <c r="O145" i="6"/>
  <c r="G145" i="6"/>
  <c r="E145" i="6"/>
  <c r="C145" i="6"/>
  <c r="N144" i="6"/>
  <c r="L144" i="6"/>
  <c r="J144" i="6"/>
  <c r="O144" i="6" s="1"/>
  <c r="O143" i="6"/>
  <c r="O142" i="6"/>
  <c r="O141" i="6"/>
  <c r="O140" i="6"/>
  <c r="O139" i="6"/>
  <c r="O138" i="6"/>
  <c r="O137" i="6"/>
  <c r="O136" i="6"/>
  <c r="O135" i="6"/>
  <c r="O134" i="6"/>
  <c r="O133" i="6"/>
  <c r="O132" i="6"/>
  <c r="O131" i="6"/>
  <c r="K130" i="6"/>
  <c r="J130" i="6"/>
  <c r="O130" i="6" s="1"/>
  <c r="J129" i="6"/>
  <c r="O128" i="6"/>
  <c r="O127" i="6"/>
  <c r="O126" i="6"/>
  <c r="O125" i="6"/>
  <c r="N124" i="6"/>
  <c r="L124" i="6"/>
  <c r="J124" i="6"/>
  <c r="O124" i="6" s="1"/>
  <c r="E124" i="6"/>
  <c r="C124" i="6"/>
  <c r="G124" i="6" s="1"/>
  <c r="O123" i="6"/>
  <c r="O122" i="6"/>
  <c r="O121" i="6"/>
  <c r="J120" i="6"/>
  <c r="J119" i="6"/>
  <c r="O117" i="6"/>
  <c r="O116" i="6"/>
  <c r="K115" i="6"/>
  <c r="J115" i="6"/>
  <c r="O115" i="6" s="1"/>
  <c r="O114" i="6"/>
  <c r="O111" i="6"/>
  <c r="M110" i="6"/>
  <c r="K110" i="6"/>
  <c r="J110" i="6"/>
  <c r="O110" i="6" s="1"/>
  <c r="D110" i="6"/>
  <c r="C110" i="6"/>
  <c r="F110" i="6" s="1"/>
  <c r="K109" i="6"/>
  <c r="J109" i="6"/>
  <c r="O109" i="6" s="1"/>
  <c r="C109" i="6"/>
  <c r="J108" i="6"/>
  <c r="F108" i="6"/>
  <c r="D108" i="6"/>
  <c r="C108" i="6"/>
  <c r="O107" i="6"/>
  <c r="O106" i="6"/>
  <c r="O105" i="6"/>
  <c r="O103" i="6"/>
  <c r="O102" i="6"/>
  <c r="O101" i="6"/>
  <c r="N100" i="6"/>
  <c r="L100" i="6"/>
  <c r="J100" i="6"/>
  <c r="O100" i="6" s="1"/>
  <c r="E100" i="6"/>
  <c r="C100" i="6"/>
  <c r="G100" i="6" s="1"/>
  <c r="L99" i="6"/>
  <c r="J99" i="6"/>
  <c r="O99" i="6" s="1"/>
  <c r="C99" i="6"/>
  <c r="O95" i="6"/>
  <c r="O94" i="6"/>
  <c r="O93" i="6"/>
  <c r="O92" i="6"/>
  <c r="O90" i="6"/>
  <c r="O89" i="6"/>
  <c r="O88" i="6"/>
  <c r="O87" i="6"/>
  <c r="L87" i="6"/>
  <c r="N87" i="6" s="1"/>
  <c r="J87" i="6"/>
  <c r="C87" i="6"/>
  <c r="O85" i="6"/>
  <c r="O84" i="6"/>
  <c r="O83" i="6"/>
  <c r="O81" i="6"/>
  <c r="O80" i="6"/>
  <c r="O79" i="6"/>
  <c r="O78" i="6"/>
  <c r="O77" i="6"/>
  <c r="O76" i="6"/>
  <c r="L76" i="6"/>
  <c r="J76" i="6"/>
  <c r="N76" i="6" s="1"/>
  <c r="O75" i="6"/>
  <c r="C75" i="6"/>
  <c r="J74" i="6"/>
  <c r="G74" i="6"/>
  <c r="E74" i="6"/>
  <c r="C74" i="6"/>
  <c r="O73" i="6"/>
  <c r="N73" i="6"/>
  <c r="L73" i="6"/>
  <c r="J73" i="6"/>
  <c r="N72" i="6"/>
  <c r="J72" i="6"/>
  <c r="O72" i="6" s="1"/>
  <c r="M71" i="6"/>
  <c r="J71" i="6"/>
  <c r="O71" i="6" s="1"/>
  <c r="D71" i="6"/>
  <c r="C71" i="6"/>
  <c r="F71" i="6" s="1"/>
  <c r="O70" i="6"/>
  <c r="O68" i="6"/>
  <c r="O67" i="6"/>
  <c r="O66" i="6"/>
  <c r="O65" i="6"/>
  <c r="K65" i="6"/>
  <c r="J65" i="6"/>
  <c r="M65" i="6" s="1"/>
  <c r="F65" i="6"/>
  <c r="C65" i="6"/>
  <c r="D65" i="6" s="1"/>
  <c r="M64" i="6"/>
  <c r="J64" i="6"/>
  <c r="O64" i="6" s="1"/>
  <c r="D64" i="6"/>
  <c r="C64" i="6"/>
  <c r="F64" i="6" s="1"/>
  <c r="O63" i="6"/>
  <c r="K63" i="6"/>
  <c r="J63" i="6"/>
  <c r="M63" i="6" s="1"/>
  <c r="O61" i="6"/>
  <c r="J59" i="6"/>
  <c r="K59" i="6" s="1"/>
  <c r="D59" i="6"/>
  <c r="C59" i="6"/>
  <c r="F59" i="6" s="1"/>
  <c r="O58" i="6"/>
  <c r="K58" i="6"/>
  <c r="J58" i="6"/>
  <c r="M58" i="6" s="1"/>
  <c r="F58" i="6"/>
  <c r="C58" i="6"/>
  <c r="D58" i="6" s="1"/>
  <c r="J57" i="6"/>
  <c r="D57" i="6"/>
  <c r="C57" i="6"/>
  <c r="F57" i="6" s="1"/>
  <c r="O56" i="6"/>
  <c r="K56" i="6"/>
  <c r="J56" i="6"/>
  <c r="M56" i="6" s="1"/>
  <c r="C56" i="6"/>
  <c r="D56" i="6" s="1"/>
  <c r="O54" i="6"/>
  <c r="O53" i="6"/>
  <c r="M52" i="6"/>
  <c r="J52" i="6"/>
  <c r="L52" i="6" s="1"/>
  <c r="C52" i="6"/>
  <c r="F52" i="6" s="1"/>
  <c r="O51" i="6"/>
  <c r="O50" i="6"/>
  <c r="O49" i="6"/>
  <c r="N49" i="6"/>
  <c r="L49" i="6"/>
  <c r="J49" i="6"/>
  <c r="O48" i="6"/>
  <c r="O47" i="6"/>
  <c r="O46" i="6"/>
  <c r="O45" i="6"/>
  <c r="N45" i="6"/>
  <c r="J45" i="6"/>
  <c r="L45" i="6" s="1"/>
  <c r="C44" i="6"/>
  <c r="F44" i="6" s="1"/>
  <c r="O40" i="6"/>
  <c r="O39" i="6"/>
  <c r="J38" i="6"/>
  <c r="O38" i="6" s="1"/>
  <c r="C38" i="6"/>
  <c r="D38" i="6" s="1"/>
  <c r="F38" i="6" s="1"/>
  <c r="O37" i="6"/>
  <c r="C37" i="6"/>
  <c r="D37" i="6" s="1"/>
  <c r="F37" i="6" s="1"/>
  <c r="O36" i="6"/>
  <c r="M36" i="6"/>
  <c r="J36" i="6"/>
  <c r="K36" i="6" s="1"/>
  <c r="D36" i="6"/>
  <c r="F36" i="6" s="1"/>
  <c r="C36" i="6"/>
  <c r="O35" i="6"/>
  <c r="O34" i="6"/>
  <c r="O33" i="6"/>
  <c r="O32" i="6"/>
  <c r="D32" i="6"/>
  <c r="F32" i="6" s="1"/>
  <c r="C32" i="6"/>
  <c r="O31" i="6"/>
  <c r="C31" i="6"/>
  <c r="D31" i="6" s="1"/>
  <c r="F31" i="6" s="1"/>
  <c r="O30" i="6"/>
  <c r="O29" i="6"/>
  <c r="O28" i="6"/>
  <c r="J26" i="6"/>
  <c r="N26" i="6" s="1"/>
  <c r="O25" i="6"/>
  <c r="J25" i="6"/>
  <c r="N25" i="6" s="1"/>
  <c r="O24" i="6"/>
  <c r="N24" i="6"/>
  <c r="J24" i="6"/>
  <c r="L24" i="6" s="1"/>
  <c r="G24" i="6"/>
  <c r="E24" i="6"/>
  <c r="C24" i="6"/>
  <c r="N23" i="6"/>
  <c r="L23" i="6"/>
  <c r="J23" i="6"/>
  <c r="O23" i="6" s="1"/>
  <c r="C23" i="6"/>
  <c r="G23" i="6" s="1"/>
  <c r="J22" i="6"/>
  <c r="M22" i="6" s="1"/>
  <c r="J21" i="6"/>
  <c r="M21" i="6" s="1"/>
  <c r="E21" i="6"/>
  <c r="D21" i="6"/>
  <c r="C21" i="6"/>
  <c r="G21" i="6" s="1"/>
  <c r="M20" i="6"/>
  <c r="J20" i="6"/>
  <c r="L20" i="6" s="1"/>
  <c r="C20" i="6"/>
  <c r="F20" i="6" s="1"/>
  <c r="O19" i="6"/>
  <c r="O18" i="6"/>
  <c r="F18" i="6"/>
  <c r="C18" i="6"/>
  <c r="E18" i="6" s="1"/>
  <c r="O17" i="6"/>
  <c r="O16" i="6"/>
  <c r="M16" i="6"/>
  <c r="J16" i="6"/>
  <c r="K16" i="6" s="1"/>
  <c r="O15" i="6"/>
  <c r="M15" i="6"/>
  <c r="J15" i="6"/>
  <c r="K15" i="6" s="1"/>
  <c r="F15" i="6"/>
  <c r="D15" i="6"/>
  <c r="C15" i="6"/>
  <c r="M14" i="6"/>
  <c r="K14" i="6"/>
  <c r="J14" i="6"/>
  <c r="O14" i="6" s="1"/>
  <c r="C14" i="6"/>
  <c r="F14" i="6" s="1"/>
  <c r="J13" i="6"/>
  <c r="O13" i="6" s="1"/>
  <c r="C13" i="6"/>
  <c r="F13" i="6" s="1"/>
  <c r="O12" i="6"/>
  <c r="J12" i="6"/>
  <c r="N12" i="6" s="1"/>
  <c r="F12" i="6"/>
  <c r="C12" i="6"/>
  <c r="D12" i="6" s="1"/>
  <c r="O11" i="6"/>
  <c r="N11" i="6"/>
  <c r="J11" i="6"/>
  <c r="L11" i="6" s="1"/>
  <c r="G11" i="6"/>
  <c r="E11" i="6"/>
  <c r="C11" i="6"/>
  <c r="M10" i="6"/>
  <c r="K10" i="6"/>
  <c r="J10" i="6"/>
  <c r="O10" i="6" s="1"/>
  <c r="C10" i="6"/>
  <c r="D10" i="6" s="1"/>
  <c r="J9" i="6"/>
  <c r="O9" i="6" s="1"/>
  <c r="C9" i="6"/>
  <c r="F9" i="6" s="1"/>
  <c r="O8" i="6"/>
  <c r="J8" i="6"/>
  <c r="M8" i="6" s="1"/>
  <c r="F8" i="6"/>
  <c r="C8" i="6"/>
  <c r="D8" i="6" s="1"/>
  <c r="O7" i="6"/>
  <c r="O6" i="6"/>
  <c r="O5" i="6"/>
  <c r="H6" i="4" l="1"/>
  <c r="G6" i="4"/>
  <c r="F5" i="7"/>
  <c r="K6" i="7"/>
  <c r="K8" i="7"/>
  <c r="K10" i="7"/>
  <c r="K12" i="7"/>
  <c r="G17" i="7"/>
  <c r="M17" i="7"/>
  <c r="K18" i="7"/>
  <c r="M23" i="7"/>
  <c r="L24" i="7"/>
  <c r="K25" i="7"/>
  <c r="F61" i="7"/>
  <c r="L71" i="7"/>
  <c r="G72" i="7"/>
  <c r="L73" i="7"/>
  <c r="K74" i="7"/>
  <c r="D6" i="7"/>
  <c r="D8" i="7"/>
  <c r="D12" i="7"/>
  <c r="D17" i="7"/>
  <c r="N17" i="7"/>
  <c r="F18" i="7"/>
  <c r="L18" i="7"/>
  <c r="N23" i="7"/>
  <c r="M24" i="7"/>
  <c r="L36" i="7"/>
  <c r="L74" i="7"/>
  <c r="K5" i="7"/>
  <c r="K7" i="7"/>
  <c r="K11" i="7"/>
  <c r="K16" i="7"/>
  <c r="E17" i="7"/>
  <c r="K17" i="7"/>
  <c r="M18" i="7"/>
  <c r="K23" i="7"/>
  <c r="N24" i="7"/>
  <c r="D38" i="7"/>
  <c r="K61" i="7"/>
  <c r="K67" i="7"/>
  <c r="M74" i="7"/>
  <c r="O57" i="6"/>
  <c r="K57" i="6"/>
  <c r="O82" i="6"/>
  <c r="D14" i="6"/>
  <c r="G18" i="6"/>
  <c r="N20" i="6"/>
  <c r="O21" i="6"/>
  <c r="E23" i="6"/>
  <c r="K38" i="6"/>
  <c r="D52" i="6"/>
  <c r="N52" i="6"/>
  <c r="M57" i="6"/>
  <c r="O60" i="6"/>
  <c r="O69" i="6"/>
  <c r="N74" i="6"/>
  <c r="L74" i="6"/>
  <c r="O74" i="6"/>
  <c r="O86" i="6"/>
  <c r="O97" i="6"/>
  <c r="M108" i="6"/>
  <c r="K108" i="6"/>
  <c r="O108" i="6"/>
  <c r="O113" i="6"/>
  <c r="N120" i="6"/>
  <c r="L120" i="6"/>
  <c r="O120" i="6"/>
  <c r="M237" i="6"/>
  <c r="K237" i="6"/>
  <c r="N21" i="6"/>
  <c r="K9" i="6"/>
  <c r="K21" i="6"/>
  <c r="K8" i="6"/>
  <c r="D9" i="6"/>
  <c r="M9" i="6"/>
  <c r="F10" i="6"/>
  <c r="L12" i="6"/>
  <c r="D13" i="6"/>
  <c r="M13" i="6"/>
  <c r="D18" i="6"/>
  <c r="E20" i="6"/>
  <c r="K20" i="6"/>
  <c r="O20" i="6"/>
  <c r="F21" i="6"/>
  <c r="L21" i="6"/>
  <c r="K22" i="6"/>
  <c r="L25" i="6"/>
  <c r="L26" i="6"/>
  <c r="M38" i="6"/>
  <c r="D44" i="6"/>
  <c r="E52" i="6"/>
  <c r="K52" i="6"/>
  <c r="O52" i="6"/>
  <c r="F56" i="6"/>
  <c r="M59" i="6"/>
  <c r="O62" i="6"/>
  <c r="G75" i="6"/>
  <c r="E75" i="6"/>
  <c r="G87" i="6"/>
  <c r="E87" i="6"/>
  <c r="O98" i="6"/>
  <c r="F109" i="6"/>
  <c r="D109" i="6"/>
  <c r="G20" i="6"/>
  <c r="G52" i="6"/>
  <c r="O96" i="6"/>
  <c r="O104" i="6"/>
  <c r="O112" i="6"/>
  <c r="M119" i="6"/>
  <c r="K119" i="6"/>
  <c r="O119" i="6"/>
  <c r="M129" i="6"/>
  <c r="K129" i="6"/>
  <c r="O129" i="6"/>
  <c r="K13" i="6"/>
  <c r="D20" i="6"/>
  <c r="O55" i="6"/>
  <c r="O91" i="6"/>
  <c r="G99" i="6"/>
  <c r="E99" i="6"/>
  <c r="O118" i="6"/>
  <c r="K64" i="6"/>
  <c r="K71" i="6"/>
  <c r="L72" i="6"/>
  <c r="N99" i="6"/>
  <c r="M109" i="6"/>
  <c r="M115" i="6"/>
  <c r="M130" i="6"/>
  <c r="B20" i="4" l="1"/>
  <c r="B23" i="4" l="1"/>
  <c r="B22" i="4"/>
  <c r="B21" i="4"/>
</calcChain>
</file>

<file path=xl/sharedStrings.xml><?xml version="1.0" encoding="utf-8"?>
<sst xmlns="http://schemas.openxmlformats.org/spreadsheetml/2006/main" count="1196" uniqueCount="237">
  <si>
    <t>Ontwikkelingsactiviteit</t>
  </si>
  <si>
    <t>Benodigde ondersteuning en faciliteiten</t>
  </si>
  <si>
    <t>De wil om te winnen is aanwezig</t>
  </si>
  <si>
    <t>Leven zoals een topsporter</t>
  </si>
  <si>
    <t>Sport komt op de 1ste plaats van alle activiteiten</t>
  </si>
  <si>
    <t>Balans school/sport of werk/sport is in evenwicht</t>
  </si>
  <si>
    <t>Bereidheid tot financiële investering</t>
  </si>
  <si>
    <t>Mogelijkheid tot financiële investering</t>
  </si>
  <si>
    <t>Streven naar verbetering om stappen vooruit te zetten</t>
  </si>
  <si>
    <t>Op vandaag</t>
  </si>
  <si>
    <t>Trainingsplanning wordt bijgehouden</t>
  </si>
  <si>
    <t>Trainingsuitvoering wordt bijgehouden</t>
  </si>
  <si>
    <t>Communicatie met ligatrainer</t>
  </si>
  <si>
    <t>vetdrempel</t>
  </si>
  <si>
    <t>Omslagpunt</t>
  </si>
  <si>
    <t>Jaarplan</t>
  </si>
  <si>
    <t>Meerjarenplan</t>
  </si>
  <si>
    <t>Mentale vaardigheden</t>
  </si>
  <si>
    <t>Gezonde dosis zelfvertrouwen</t>
  </si>
  <si>
    <t>Voldoende zelfkennins</t>
  </si>
  <si>
    <t>Présence en zelfverzekerdheid uitstralen</t>
  </si>
  <si>
    <t>Onder druk kunnen functioneren</t>
  </si>
  <si>
    <t xml:space="preserve">Kunnen omgaan met tegenslagen </t>
  </si>
  <si>
    <t>Beschikken over juiste trainingsattitude/focus</t>
  </si>
  <si>
    <t>Wedstrijdfocus</t>
  </si>
  <si>
    <t>Omgaan met andere atleten in de groep</t>
  </si>
  <si>
    <t>Bereidheid om mentale werkpunten aan te pakken</t>
  </si>
  <si>
    <t>Voeding</t>
  </si>
  <si>
    <t>Dagelijks gezond en gebalanceerd eten</t>
  </si>
  <si>
    <t>Voeding afstemmen op training</t>
  </si>
  <si>
    <t>Voeding afstemmen op wedstrijd</t>
  </si>
  <si>
    <t>Kennis mbt voeding ifv prestaties</t>
  </si>
  <si>
    <t>Kinébehandeling ifv therapie EN sportieve resultaten</t>
  </si>
  <si>
    <t>Blessures worden onmiddellijk gemeld (ligatr,kiné,arts)</t>
  </si>
  <si>
    <t>Blessurepreventieschema wordt gevolgd</t>
  </si>
  <si>
    <t>Elite</t>
  </si>
  <si>
    <t>Prestatiedoelen</t>
  </si>
  <si>
    <t>T34</t>
  </si>
  <si>
    <t>Ontwikkelingsdoel</t>
  </si>
  <si>
    <t>Planning komende 12 maanden</t>
  </si>
  <si>
    <t>Levensstijl</t>
  </si>
  <si>
    <t>Communicatie</t>
  </si>
  <si>
    <t>Administratie</t>
  </si>
  <si>
    <t>Communicatie familie /eigen team</t>
  </si>
  <si>
    <t>Trainingstesten worden bijgehouden</t>
  </si>
  <si>
    <t xml:space="preserve">Aantal piste training/week </t>
  </si>
  <si>
    <t>Kwaliteit van de piste trainingen</t>
  </si>
  <si>
    <t>Aantal krachttrainingen/week</t>
  </si>
  <si>
    <t>Kwaliteit van de krachttrainingen</t>
  </si>
  <si>
    <t>Andere? (sprongtraining, alternatieve trainingen,…)</t>
  </si>
  <si>
    <t>Aërobe trainingen</t>
  </si>
  <si>
    <t>Anërobe lactische trainingen</t>
  </si>
  <si>
    <t>Anaërobe alactische trainingen</t>
  </si>
  <si>
    <t>Sporttechnische vaardigheden - fysieke leerlijn</t>
  </si>
  <si>
    <t>Sporttechnische vaardigheden - technische leerlijn</t>
  </si>
  <si>
    <t>Technische uitvoering</t>
  </si>
  <si>
    <t>In wedstrijd zelf kunnen bijsturen</t>
  </si>
  <si>
    <t>actief omgaan met anti-dopingregels</t>
  </si>
  <si>
    <t>Sporttechnische vaardigheden - volume/kwaliteit</t>
  </si>
  <si>
    <t>Medisch - paramedisch</t>
  </si>
  <si>
    <t>Anti-doping</t>
  </si>
  <si>
    <t>Communicatie met Parantee-Psylos</t>
  </si>
  <si>
    <t>Andere fysieke testen</t>
  </si>
  <si>
    <t>Sportdrank en suppletie</t>
  </si>
  <si>
    <t>Opvolging door arts/sportarts (med.screening)</t>
  </si>
  <si>
    <t>Paramedische opvolging (kiné)</t>
  </si>
  <si>
    <t xml:space="preserve">kennis van website www.dopinglijn.be </t>
  </si>
  <si>
    <t>gemiddelde leeftijd top-10 WRL</t>
  </si>
  <si>
    <t>geboortejaar</t>
  </si>
  <si>
    <t>doel 2024</t>
  </si>
  <si>
    <t>doel 2028</t>
  </si>
  <si>
    <t>prestatieverbetering van 17,22%</t>
  </si>
  <si>
    <t>prestatieverbetering van 21,16%</t>
  </si>
  <si>
    <t>naam atleet</t>
  </si>
  <si>
    <t>atleet</t>
  </si>
  <si>
    <t>prestatie atleet 2018</t>
  </si>
  <si>
    <t>prestatie atleet 2019</t>
  </si>
  <si>
    <t xml:space="preserve">progressie </t>
  </si>
  <si>
    <t>prestatieverbetering van 14,13%</t>
  </si>
  <si>
    <t>Prestatiedoelen te behalen in de komende jaren (jaarlijkse bijstelling)</t>
  </si>
  <si>
    <t>jaartal</t>
  </si>
  <si>
    <t>progressie</t>
  </si>
  <si>
    <t>tijd</t>
  </si>
  <si>
    <t>DAMES</t>
  </si>
  <si>
    <t>EVENT</t>
  </si>
  <si>
    <t>HEREN</t>
  </si>
  <si>
    <t>Belofte</t>
  </si>
  <si>
    <t>Talent 1PS</t>
  </si>
  <si>
    <t>Talent 2PS</t>
  </si>
  <si>
    <t xml:space="preserve">TOP 6 WRL </t>
  </si>
  <si>
    <t>TOP 6 WRL + 5%</t>
  </si>
  <si>
    <t>zonder materiaal</t>
  </si>
  <si>
    <t>met materiaal</t>
  </si>
  <si>
    <t>U16</t>
  </si>
  <si>
    <t>RR1</t>
  </si>
  <si>
    <t>100m</t>
  </si>
  <si>
    <t>RR2</t>
  </si>
  <si>
    <t>RR3</t>
  </si>
  <si>
    <t>T11</t>
  </si>
  <si>
    <t>T12</t>
  </si>
  <si>
    <t>T13</t>
  </si>
  <si>
    <t>T33/34</t>
  </si>
  <si>
    <t>T33</t>
  </si>
  <si>
    <t>T35</t>
  </si>
  <si>
    <t>T36</t>
  </si>
  <si>
    <t>T37</t>
  </si>
  <si>
    <t>T38</t>
  </si>
  <si>
    <t>T40</t>
  </si>
  <si>
    <t>T41</t>
  </si>
  <si>
    <t>T42/63</t>
  </si>
  <si>
    <t>T43</t>
  </si>
  <si>
    <t>T44/62/64</t>
  </si>
  <si>
    <t>T45/46/47</t>
  </si>
  <si>
    <t>T51/52</t>
  </si>
  <si>
    <t>T53</t>
  </si>
  <si>
    <t>T51</t>
  </si>
  <si>
    <t>T54</t>
  </si>
  <si>
    <t>T52</t>
  </si>
  <si>
    <t>T61</t>
  </si>
  <si>
    <t>200m</t>
  </si>
  <si>
    <t>T42</t>
  </si>
  <si>
    <t>T62</t>
  </si>
  <si>
    <t>T63</t>
  </si>
  <si>
    <t>T44/64</t>
  </si>
  <si>
    <t>400m</t>
  </si>
  <si>
    <t>T20</t>
  </si>
  <si>
    <t>T44</t>
  </si>
  <si>
    <t>T64</t>
  </si>
  <si>
    <t>800m</t>
  </si>
  <si>
    <t>T45</t>
  </si>
  <si>
    <t>T46</t>
  </si>
  <si>
    <t>1500m</t>
  </si>
  <si>
    <t>T12/13</t>
  </si>
  <si>
    <t>T37/38</t>
  </si>
  <si>
    <t xml:space="preserve">T45/46 </t>
  </si>
  <si>
    <t>T53/54</t>
  </si>
  <si>
    <t>5000m</t>
  </si>
  <si>
    <t>10000m</t>
  </si>
  <si>
    <t>T11-13</t>
  </si>
  <si>
    <t>4x100m</t>
  </si>
  <si>
    <t>T35-38</t>
  </si>
  <si>
    <t>T42-47/61-64</t>
  </si>
  <si>
    <t>4x400m</t>
  </si>
  <si>
    <t>10km</t>
  </si>
  <si>
    <t>T11/12</t>
  </si>
  <si>
    <t>Marathon</t>
  </si>
  <si>
    <t>T45/46</t>
  </si>
  <si>
    <t>T52/53/54</t>
  </si>
  <si>
    <t>long jump</t>
  </si>
  <si>
    <t>T42/61/63</t>
  </si>
  <si>
    <t>high jump</t>
  </si>
  <si>
    <t>T47</t>
  </si>
  <si>
    <t>triple jump</t>
  </si>
  <si>
    <t>T46/47</t>
  </si>
  <si>
    <t>F31/32</t>
  </si>
  <si>
    <t>club throw</t>
  </si>
  <si>
    <t>F51</t>
  </si>
  <si>
    <t>F11</t>
  </si>
  <si>
    <t>discus throw</t>
  </si>
  <si>
    <t>F12</t>
  </si>
  <si>
    <t>F13</t>
  </si>
  <si>
    <t>F32</t>
  </si>
  <si>
    <t>F33</t>
  </si>
  <si>
    <t>F34</t>
  </si>
  <si>
    <t>F35</t>
  </si>
  <si>
    <t>F36</t>
  </si>
  <si>
    <t>F37/38</t>
  </si>
  <si>
    <t>F37</t>
  </si>
  <si>
    <t>F40/41</t>
  </si>
  <si>
    <t>F38</t>
  </si>
  <si>
    <t>F42</t>
  </si>
  <si>
    <t>F40</t>
  </si>
  <si>
    <t>F45</t>
  </si>
  <si>
    <t>F41</t>
  </si>
  <si>
    <t>F46</t>
  </si>
  <si>
    <t>F51/52/53</t>
  </si>
  <si>
    <t>F54/55</t>
  </si>
  <si>
    <t>F56/57</t>
  </si>
  <si>
    <t>F51/52</t>
  </si>
  <si>
    <t>F61</t>
  </si>
  <si>
    <t>F53</t>
  </si>
  <si>
    <t>F63</t>
  </si>
  <si>
    <t>F54/55/56</t>
  </si>
  <si>
    <t>F43/44/62/64</t>
  </si>
  <si>
    <t>F57</t>
  </si>
  <si>
    <t>javelin throw</t>
  </si>
  <si>
    <t>F12/13</t>
  </si>
  <si>
    <t>F33/34</t>
  </si>
  <si>
    <t>F45/46</t>
  </si>
  <si>
    <t>F52</t>
  </si>
  <si>
    <t>F53/54</t>
  </si>
  <si>
    <t>F55/56</t>
  </si>
  <si>
    <t>F55</t>
  </si>
  <si>
    <t>F42/43/44/61/62/63/64</t>
  </si>
  <si>
    <t>F11/12</t>
  </si>
  <si>
    <t>shot put</t>
  </si>
  <si>
    <t>F20</t>
  </si>
  <si>
    <t>F43</t>
  </si>
  <si>
    <t>F42/61/63</t>
  </si>
  <si>
    <t>F44</t>
  </si>
  <si>
    <t>F54</t>
  </si>
  <si>
    <t xml:space="preserve">F54/55 </t>
  </si>
  <si>
    <t>F62</t>
  </si>
  <si>
    <t>F64</t>
  </si>
  <si>
    <t>P11</t>
  </si>
  <si>
    <t>pentathlon</t>
  </si>
  <si>
    <t>P12</t>
  </si>
  <si>
    <t>P13</t>
  </si>
  <si>
    <t>P36</t>
  </si>
  <si>
    <t>P37</t>
  </si>
  <si>
    <t>P38</t>
  </si>
  <si>
    <t>P42</t>
  </si>
  <si>
    <t>P44</t>
  </si>
  <si>
    <t>P46</t>
  </si>
  <si>
    <t>P51</t>
  </si>
  <si>
    <t>P52</t>
  </si>
  <si>
    <t>P53</t>
  </si>
  <si>
    <t>P54</t>
  </si>
  <si>
    <t>P55</t>
  </si>
  <si>
    <t>P56</t>
  </si>
  <si>
    <t>P57</t>
  </si>
  <si>
    <t>P58</t>
  </si>
  <si>
    <t>Procedure talentenstatuut</t>
  </si>
  <si>
    <t>Door het behalen van een prestatie volgens de prestatiecriteria atletiek kom je in aanmerking voor een talentenstatuut. Je kan een prestatie behalen die potentieel toont binnen 1 paralympiade of een prestatie die potentieel toont binnen 2 paralympiades. Er wordt binnen de prestatiecriteria een onderscheid gemaakt tussen disciplines waarin met aangepast materiaal wordt gesport (prothese, wheelers) en disciplines waarin zonder aangepast materiaal wordt gesport. Deze zijn terug te vinden in de tabbladen met de criteria.</t>
  </si>
  <si>
    <t>Na het opstellen van het persoonlijk ontwikkelingsplan en de prestatiedoelen kan de Raad van Bestuur van Parantee-Psylos je een talentenstatuut toekennen. Dit statuut blijft 12 maanden geldig. Voor een verlenging van het statuut moet binnen de 12 maanden het opgestelde prestatiedoel voor het komende jaar worden behaald en moet er een positieve kwalitatieve evaluatie van de POP zijn. De atleet en/of de omkadering ondertekent de samen opgestelde prestatie- en procesdoelen.</t>
  </si>
  <si>
    <t>Klasse</t>
  </si>
  <si>
    <t>Event</t>
  </si>
  <si>
    <t>zonder materiaal   (= belofte + 5%)</t>
  </si>
  <si>
    <t>met materiaal         (= belofte + 10%)</t>
  </si>
  <si>
    <t>zonder materiaal   (= belofte + 15%)</t>
  </si>
  <si>
    <t>met materiaal         (= belofte + 30%)</t>
  </si>
  <si>
    <t>Prestatievoorbeeld</t>
  </si>
  <si>
    <t>Evaluatie prestatiedoel</t>
  </si>
  <si>
    <t>halve marathon</t>
  </si>
  <si>
    <t>KLASSE</t>
  </si>
  <si>
    <t>Bijkomend aan het persoonlijk ontwikkelingsplan worden prestatiedoelen vooropgesteld die jaarlijks te behalen zijn. Deze prestatiedoelen worden enkele jaren in de toekomst uitgetekend maar kunnen bij de jaarlijkse evaluatie worden aangepast. Zie tabblad 'prestatiedoelen'.</t>
  </si>
  <si>
    <t>Na het behalen van een prestatiecrtiterium wordt een afspraak gemaakt met de ligatrainer en de topsportcoördinator. Het persoonlijk ontwikkelings plan (POP) wordt uitgewerkt samen met de atleet en de huidige omkadering. Zie tabblad 'POP'.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</si>
</sst>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ss.00"/>
    <numFmt numFmtId="165" formatCode="[h]:mm:ss.00"/>
  </numFmts>
  <fonts count="15" x14ac:knownFonts="1">
    <font>
      <sz val="11"/>
      <color theme="1"/>
      <name val="Calibri"/>
      <family val="2"/>
      <scheme val="minor"/>
    </font>
    <font>
      <b/>
      <sz val="11"/>
      <color theme="1"/>
      <name val="Calibri"/>
      <family val="2"/>
      <scheme val="minor"/>
    </font>
    <font>
      <sz val="11"/>
      <color theme="1"/>
      <name val="Roboto"/>
    </font>
    <font>
      <sz val="11"/>
      <name val="Roboto"/>
    </font>
    <font>
      <b/>
      <sz val="18"/>
      <color theme="0"/>
      <name val="Roboto"/>
    </font>
    <font>
      <sz val="10"/>
      <name val="Arial"/>
      <family val="2"/>
    </font>
    <font>
      <b/>
      <sz val="9"/>
      <name val="Verdana"/>
      <family val="2"/>
    </font>
    <font>
      <sz val="9"/>
      <name val="Verdana"/>
      <family val="2"/>
    </font>
    <font>
      <b/>
      <sz val="9"/>
      <color rgb="FFFF0000"/>
      <name val="Verdana"/>
      <family val="2"/>
    </font>
    <font>
      <b/>
      <u/>
      <sz val="9"/>
      <name val="Verdana"/>
      <family val="2"/>
    </font>
    <font>
      <sz val="14"/>
      <color theme="1"/>
      <name val="Roboto"/>
    </font>
    <font>
      <sz val="10"/>
      <name val="Roboto"/>
    </font>
    <font>
      <b/>
      <sz val="10"/>
      <name val="Roboto"/>
    </font>
    <font>
      <sz val="10"/>
      <color theme="0"/>
      <name val="Roboto"/>
    </font>
    <font>
      <b/>
      <sz val="16"/>
      <color theme="0"/>
      <name val="Roboto"/>
    </font>
  </fonts>
  <fills count="9">
    <fill>
      <patternFill patternType="none"/>
    </fill>
    <fill>
      <patternFill patternType="gray125"/>
    </fill>
    <fill>
      <patternFill patternType="solid">
        <fgColor theme="0" tint="-0.14999847407452621"/>
        <bgColor indexed="64"/>
      </patternFill>
    </fill>
    <fill>
      <patternFill patternType="solid">
        <fgColor rgb="FF004D71"/>
        <bgColor indexed="64"/>
      </patternFill>
    </fill>
    <fill>
      <patternFill patternType="solid">
        <fgColor rgb="FFEE756D"/>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0" fontId="5" fillId="0" borderId="0"/>
  </cellStyleXfs>
  <cellXfs count="159">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vertical="top" wrapText="1"/>
    </xf>
    <xf numFmtId="0" fontId="0" fillId="0" borderId="0" xfId="0" applyAlignment="1">
      <alignment horizontal="left" vertical="top"/>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2" xfId="0" applyFill="1" applyBorder="1" applyAlignment="1">
      <alignment horizontal="center" vertical="top" wrapText="1"/>
    </xf>
    <xf numFmtId="0" fontId="0" fillId="0" borderId="0" xfId="0" applyAlignment="1">
      <alignment horizontal="left" vertical="top"/>
    </xf>
    <xf numFmtId="0" fontId="2" fillId="0" borderId="5" xfId="0" applyFont="1" applyBorder="1" applyAlignment="1">
      <alignment horizontal="left" vertical="top" wrapText="1"/>
    </xf>
    <xf numFmtId="0" fontId="2" fillId="0" borderId="5" xfId="0" applyFont="1" applyBorder="1" applyAlignment="1">
      <alignmen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9" xfId="0" applyFont="1" applyBorder="1" applyAlignment="1">
      <alignment vertical="top" wrapText="1"/>
    </xf>
    <xf numFmtId="0" fontId="2" fillId="0" borderId="12" xfId="0" applyFont="1" applyBorder="1" applyAlignment="1">
      <alignment vertical="top" wrapText="1"/>
    </xf>
    <xf numFmtId="0" fontId="3" fillId="0" borderId="18"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4" fillId="4" borderId="8" xfId="0" applyFont="1" applyFill="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17" xfId="0" applyFont="1" applyBorder="1" applyAlignment="1">
      <alignment horizontal="left" vertical="top" wrapText="1"/>
    </xf>
    <xf numFmtId="0" fontId="2" fillId="0" borderId="22" xfId="0" applyFont="1" applyBorder="1"/>
    <xf numFmtId="0" fontId="2" fillId="0" borderId="23" xfId="0" applyFont="1" applyBorder="1"/>
    <xf numFmtId="0" fontId="2" fillId="0" borderId="24" xfId="0" applyFont="1" applyBorder="1" applyAlignment="1">
      <alignment horizontal="left" vertical="top" wrapText="1"/>
    </xf>
    <xf numFmtId="0" fontId="4" fillId="4" borderId="1" xfId="0" applyFont="1" applyFill="1" applyBorder="1" applyAlignment="1">
      <alignment horizontal="center" vertical="center" wrapText="1"/>
    </xf>
    <xf numFmtId="0" fontId="6" fillId="2" borderId="5" xfId="1" applyFont="1" applyFill="1" applyBorder="1" applyAlignment="1">
      <alignment horizontal="center" vertical="center"/>
    </xf>
    <xf numFmtId="0" fontId="5" fillId="0" borderId="0" xfId="1"/>
    <xf numFmtId="0" fontId="7" fillId="0" borderId="0" xfId="1" applyFont="1"/>
    <xf numFmtId="0" fontId="6" fillId="2" borderId="5" xfId="1" applyFont="1" applyFill="1" applyBorder="1" applyAlignment="1">
      <alignment vertical="center"/>
    </xf>
    <xf numFmtId="164" fontId="7" fillId="2" borderId="5" xfId="1" applyNumberFormat="1" applyFont="1" applyFill="1" applyBorder="1"/>
    <xf numFmtId="0" fontId="7" fillId="2" borderId="5" xfId="1" applyFont="1" applyFill="1" applyBorder="1"/>
    <xf numFmtId="0" fontId="0" fillId="0" borderId="0" xfId="1" applyFont="1"/>
    <xf numFmtId="0" fontId="6" fillId="0" borderId="5" xfId="1" applyFont="1" applyBorder="1" applyAlignment="1">
      <alignment horizontal="center" vertical="center"/>
    </xf>
    <xf numFmtId="0" fontId="6" fillId="0" borderId="27" xfId="1" applyFont="1" applyBorder="1" applyAlignment="1">
      <alignment vertical="center"/>
    </xf>
    <xf numFmtId="9" fontId="7" fillId="2" borderId="18" xfId="1" applyNumberFormat="1" applyFont="1" applyFill="1" applyBorder="1" applyAlignment="1">
      <alignment horizontal="center"/>
    </xf>
    <xf numFmtId="164" fontId="9" fillId="0" borderId="28" xfId="1" applyNumberFormat="1" applyFont="1" applyBorder="1" applyAlignment="1">
      <alignment horizontal="center" vertical="center" textRotation="90" wrapText="1"/>
    </xf>
    <xf numFmtId="0" fontId="7" fillId="2" borderId="18" xfId="1" applyFont="1" applyFill="1" applyBorder="1" applyAlignment="1">
      <alignment horizontal="center"/>
    </xf>
    <xf numFmtId="0" fontId="6" fillId="5" borderId="5" xfId="1" applyFont="1" applyFill="1" applyBorder="1" applyAlignment="1">
      <alignment horizontal="center"/>
    </xf>
    <xf numFmtId="164" fontId="7" fillId="5" borderId="5" xfId="1" applyNumberFormat="1" applyFont="1" applyFill="1" applyBorder="1"/>
    <xf numFmtId="164" fontId="7" fillId="5" borderId="5" xfId="1" applyNumberFormat="1" applyFont="1" applyFill="1" applyBorder="1" applyAlignment="1">
      <alignment horizontal="center"/>
    </xf>
    <xf numFmtId="0" fontId="6" fillId="6" borderId="5" xfId="1" applyFont="1" applyFill="1" applyBorder="1" applyAlignment="1">
      <alignment horizontal="center"/>
    </xf>
    <xf numFmtId="164" fontId="7" fillId="0" borderId="5" xfId="1" applyNumberFormat="1" applyFont="1" applyBorder="1" applyAlignment="1">
      <alignment horizontal="center"/>
    </xf>
    <xf numFmtId="164" fontId="7" fillId="0" borderId="5" xfId="1" applyNumberFormat="1" applyFont="1" applyBorder="1"/>
    <xf numFmtId="164" fontId="7" fillId="7" borderId="5" xfId="1" applyNumberFormat="1" applyFont="1" applyFill="1" applyBorder="1" applyAlignment="1">
      <alignment horizontal="center"/>
    </xf>
    <xf numFmtId="0" fontId="7" fillId="5" borderId="0" xfId="1" applyFont="1" applyFill="1"/>
    <xf numFmtId="164" fontId="7" fillId="5" borderId="0" xfId="1" applyNumberFormat="1" applyFont="1" applyFill="1"/>
    <xf numFmtId="21" fontId="7" fillId="5" borderId="5" xfId="1" applyNumberFormat="1" applyFont="1" applyFill="1" applyBorder="1"/>
    <xf numFmtId="21" fontId="7" fillId="5" borderId="5" xfId="1" applyNumberFormat="1" applyFont="1" applyFill="1" applyBorder="1" applyAlignment="1">
      <alignment horizontal="center"/>
    </xf>
    <xf numFmtId="21" fontId="7" fillId="0" borderId="5" xfId="1" applyNumberFormat="1" applyFont="1" applyBorder="1"/>
    <xf numFmtId="21" fontId="7" fillId="0" borderId="5" xfId="1" applyNumberFormat="1" applyFont="1" applyBorder="1" applyAlignment="1">
      <alignment horizontal="center"/>
    </xf>
    <xf numFmtId="165" fontId="7" fillId="5" borderId="5" xfId="1" applyNumberFormat="1" applyFont="1" applyFill="1" applyBorder="1"/>
    <xf numFmtId="165" fontId="7" fillId="5" borderId="5" xfId="1" applyNumberFormat="1" applyFont="1" applyFill="1" applyBorder="1" applyAlignment="1">
      <alignment horizontal="center"/>
    </xf>
    <xf numFmtId="164" fontId="7" fillId="0" borderId="0" xfId="1" applyNumberFormat="1" applyFont="1"/>
    <xf numFmtId="0" fontId="6" fillId="0" borderId="25" xfId="1" applyFont="1" applyBorder="1" applyAlignment="1">
      <alignment horizontal="center" vertical="center"/>
    </xf>
    <xf numFmtId="9" fontId="7" fillId="2" borderId="5" xfId="1" applyNumberFormat="1" applyFont="1" applyFill="1" applyBorder="1" applyAlignment="1">
      <alignment horizontal="center"/>
    </xf>
    <xf numFmtId="164" fontId="9" fillId="0" borderId="25" xfId="1" applyNumberFormat="1" applyFont="1" applyBorder="1" applyAlignment="1">
      <alignment horizontal="center" vertical="center" textRotation="90" wrapText="1"/>
    </xf>
    <xf numFmtId="0" fontId="7" fillId="2" borderId="5" xfId="1" applyFont="1" applyFill="1" applyBorder="1" applyAlignment="1">
      <alignment horizontal="center"/>
    </xf>
    <xf numFmtId="164" fontId="9" fillId="0" borderId="0" xfId="1" applyNumberFormat="1" applyFont="1" applyAlignment="1">
      <alignment horizontal="center" vertical="center" textRotation="90" wrapText="1"/>
    </xf>
    <xf numFmtId="2" fontId="7" fillId="8" borderId="5" xfId="1" applyNumberFormat="1" applyFont="1" applyFill="1" applyBorder="1"/>
    <xf numFmtId="2" fontId="7" fillId="8" borderId="5" xfId="1" applyNumberFormat="1" applyFont="1" applyFill="1" applyBorder="1" applyAlignment="1">
      <alignment horizontal="center"/>
    </xf>
    <xf numFmtId="2" fontId="7" fillId="0" borderId="5" xfId="1" applyNumberFormat="1" applyFont="1" applyBorder="1" applyAlignment="1">
      <alignment horizontal="center"/>
    </xf>
    <xf numFmtId="2" fontId="7" fillId="8" borderId="27" xfId="1" applyNumberFormat="1" applyFont="1" applyFill="1" applyBorder="1" applyAlignment="1">
      <alignment horizontal="center"/>
    </xf>
    <xf numFmtId="2" fontId="7" fillId="0" borderId="27" xfId="1" applyNumberFormat="1" applyFont="1" applyBorder="1" applyAlignment="1">
      <alignment horizontal="center"/>
    </xf>
    <xf numFmtId="2" fontId="7" fillId="5" borderId="5" xfId="1" applyNumberFormat="1" applyFont="1" applyFill="1" applyBorder="1"/>
    <xf numFmtId="2" fontId="7" fillId="5" borderId="5" xfId="1" applyNumberFormat="1" applyFont="1" applyFill="1" applyBorder="1" applyAlignment="1">
      <alignment horizontal="center"/>
    </xf>
    <xf numFmtId="2" fontId="7" fillId="5" borderId="27" xfId="1" applyNumberFormat="1" applyFont="1" applyFill="1" applyBorder="1" applyAlignment="1">
      <alignment horizontal="center"/>
    </xf>
    <xf numFmtId="0" fontId="11" fillId="0" borderId="0" xfId="0" applyFont="1" applyFill="1"/>
    <xf numFmtId="0" fontId="11" fillId="0" borderId="0" xfId="0" applyFont="1"/>
    <xf numFmtId="0" fontId="11" fillId="0" borderId="0" xfId="0" applyFont="1" applyAlignment="1">
      <alignment horizontal="center" vertical="center"/>
    </xf>
    <xf numFmtId="0" fontId="12" fillId="0" borderId="5" xfId="1" applyFont="1" applyBorder="1" applyAlignment="1">
      <alignment horizontal="center" vertical="center"/>
    </xf>
    <xf numFmtId="164" fontId="11" fillId="0" borderId="0" xfId="0" applyNumberFormat="1" applyFont="1"/>
    <xf numFmtId="10" fontId="11" fillId="0" borderId="0" xfId="0" applyNumberFormat="1" applyFont="1"/>
    <xf numFmtId="2" fontId="11" fillId="0" borderId="0" xfId="0" applyNumberFormat="1" applyFont="1" applyFill="1"/>
    <xf numFmtId="164" fontId="12" fillId="0" borderId="5" xfId="1" applyNumberFormat="1" applyFont="1" applyBorder="1" applyAlignment="1">
      <alignment horizontal="center" vertical="center" textRotation="90" wrapText="1"/>
    </xf>
    <xf numFmtId="164" fontId="12" fillId="0" borderId="11" xfId="1" applyNumberFormat="1" applyFont="1" applyBorder="1" applyAlignment="1">
      <alignment horizontal="center" vertical="center" textRotation="90" wrapText="1"/>
    </xf>
    <xf numFmtId="0" fontId="11" fillId="0" borderId="12" xfId="0" applyFont="1" applyFill="1" applyBorder="1"/>
    <xf numFmtId="164" fontId="11" fillId="0" borderId="12" xfId="0" applyNumberFormat="1" applyFont="1" applyFill="1" applyBorder="1" applyAlignment="1">
      <alignment horizontal="center"/>
    </xf>
    <xf numFmtId="164" fontId="11" fillId="4" borderId="13" xfId="0" applyNumberFormat="1" applyFont="1" applyFill="1" applyBorder="1" applyAlignment="1">
      <alignment horizontal="center"/>
    </xf>
    <xf numFmtId="10" fontId="11" fillId="0" borderId="5" xfId="0" applyNumberFormat="1" applyFont="1" applyBorder="1"/>
    <xf numFmtId="0" fontId="11" fillId="0" borderId="15" xfId="0" applyFont="1" applyBorder="1"/>
    <xf numFmtId="0" fontId="11" fillId="0" borderId="16" xfId="0" applyFont="1" applyBorder="1"/>
    <xf numFmtId="10" fontId="11" fillId="0" borderId="12" xfId="0" applyNumberFormat="1" applyFont="1" applyBorder="1"/>
    <xf numFmtId="0" fontId="11" fillId="0" borderId="43" xfId="0" applyFont="1" applyBorder="1" applyAlignment="1">
      <alignment horizontal="left"/>
    </xf>
    <xf numFmtId="0" fontId="11" fillId="0" borderId="35" xfId="0" applyFont="1" applyBorder="1" applyAlignment="1">
      <alignment horizontal="left"/>
    </xf>
    <xf numFmtId="0" fontId="4" fillId="4" borderId="3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26" xfId="0" applyFont="1" applyBorder="1" applyAlignment="1">
      <alignment horizontal="left" vertical="top" wrapText="1"/>
    </xf>
    <xf numFmtId="0" fontId="10" fillId="0" borderId="33"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14" fillId="3" borderId="42" xfId="0" applyFont="1" applyFill="1" applyBorder="1" applyAlignment="1">
      <alignment horizontal="center" vertical="center"/>
    </xf>
    <xf numFmtId="164" fontId="11" fillId="0" borderId="5" xfId="0" applyNumberFormat="1" applyFont="1" applyBorder="1" applyAlignment="1">
      <alignment horizontal="left"/>
    </xf>
    <xf numFmtId="164" fontId="11" fillId="0" borderId="11" xfId="0" applyNumberFormat="1" applyFont="1" applyBorder="1" applyAlignment="1">
      <alignment horizontal="left"/>
    </xf>
    <xf numFmtId="0" fontId="0" fillId="0" borderId="5" xfId="0" applyBorder="1" applyAlignment="1">
      <alignment horizontal="left"/>
    </xf>
    <xf numFmtId="0" fontId="0" fillId="0" borderId="11" xfId="0" applyBorder="1" applyAlignment="1">
      <alignment horizontal="left"/>
    </xf>
    <xf numFmtId="164" fontId="11" fillId="0" borderId="12" xfId="0"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1" fillId="0" borderId="35" xfId="0"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3" fillId="3" borderId="3" xfId="0" applyFont="1" applyFill="1" applyBorder="1" applyAlignment="1">
      <alignment horizontal="center"/>
    </xf>
    <xf numFmtId="0" fontId="13" fillId="3" borderId="4" xfId="0" applyFont="1" applyFill="1" applyBorder="1" applyAlignment="1">
      <alignment horizontal="center"/>
    </xf>
    <xf numFmtId="0" fontId="13" fillId="3" borderId="2" xfId="0" applyFont="1" applyFill="1" applyBorder="1" applyAlignment="1">
      <alignment horizontal="center"/>
    </xf>
    <xf numFmtId="0" fontId="12" fillId="0" borderId="9" xfId="0" applyFont="1" applyFill="1" applyBorder="1" applyAlignment="1">
      <alignment horizontal="center" vertical="center" textRotation="90"/>
    </xf>
    <xf numFmtId="0" fontId="12" fillId="0" borderId="5" xfId="0" applyFont="1" applyFill="1" applyBorder="1" applyAlignment="1">
      <alignment horizontal="center" vertical="center" textRotation="90"/>
    </xf>
    <xf numFmtId="0" fontId="12" fillId="0" borderId="14" xfId="0" applyFont="1" applyFill="1" applyBorder="1" applyAlignment="1">
      <alignment horizontal="center" vertical="center" textRotation="90"/>
    </xf>
    <xf numFmtId="0" fontId="12" fillId="0" borderId="15" xfId="0" applyFont="1" applyFill="1" applyBorder="1" applyAlignment="1">
      <alignment horizontal="center" vertical="center" textRotation="90"/>
    </xf>
    <xf numFmtId="0" fontId="12" fillId="0" borderId="16" xfId="0" applyFont="1" applyFill="1" applyBorder="1" applyAlignment="1">
      <alignment horizontal="center" vertical="center" textRotation="90"/>
    </xf>
    <xf numFmtId="0" fontId="11" fillId="0" borderId="15" xfId="0" applyFont="1" applyBorder="1" applyAlignment="1">
      <alignment horizontal="left" vertical="top"/>
    </xf>
    <xf numFmtId="0" fontId="11" fillId="0" borderId="5" xfId="0" applyFont="1" applyBorder="1" applyAlignment="1">
      <alignment horizontal="left" vertical="top"/>
    </xf>
    <xf numFmtId="0" fontId="0" fillId="0" borderId="5" xfId="0" applyBorder="1" applyAlignment="1">
      <alignment horizontal="left" vertical="top"/>
    </xf>
    <xf numFmtId="0" fontId="11" fillId="0" borderId="16" xfId="0" applyFont="1" applyBorder="1" applyAlignment="1">
      <alignment horizontal="left" vertical="top"/>
    </xf>
    <xf numFmtId="0" fontId="11" fillId="0" borderId="12" xfId="0" applyFont="1" applyBorder="1" applyAlignment="1">
      <alignment horizontal="left" vertical="top"/>
    </xf>
    <xf numFmtId="0" fontId="11" fillId="0" borderId="9" xfId="0" applyFont="1" applyBorder="1" applyAlignment="1">
      <alignment horizontal="left"/>
    </xf>
    <xf numFmtId="0" fontId="11" fillId="0" borderId="10" xfId="0" applyFont="1" applyBorder="1" applyAlignment="1">
      <alignment horizontal="left"/>
    </xf>
    <xf numFmtId="0" fontId="11" fillId="0" borderId="5"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11" fillId="0" borderId="13" xfId="0" applyFont="1" applyBorder="1" applyAlignment="1">
      <alignment horizontal="left"/>
    </xf>
    <xf numFmtId="164" fontId="11" fillId="4" borderId="5" xfId="0" applyNumberFormat="1" applyFont="1" applyFill="1" applyBorder="1" applyAlignment="1">
      <alignment horizontal="left"/>
    </xf>
    <xf numFmtId="164" fontId="11" fillId="4" borderId="11" xfId="0" applyNumberFormat="1" applyFont="1" applyFill="1" applyBorder="1" applyAlignment="1">
      <alignment horizontal="left"/>
    </xf>
    <xf numFmtId="10" fontId="11" fillId="0" borderId="5" xfId="0" applyNumberFormat="1" applyFont="1" applyBorder="1" applyAlignment="1">
      <alignment horizontal="left"/>
    </xf>
    <xf numFmtId="10" fontId="11" fillId="0" borderId="11" xfId="0" applyNumberFormat="1" applyFont="1" applyBorder="1" applyAlignment="1">
      <alignment horizontal="left"/>
    </xf>
    <xf numFmtId="0" fontId="11" fillId="0" borderId="14" xfId="0" applyFont="1" applyBorder="1" applyAlignment="1">
      <alignment horizontal="left" vertical="top"/>
    </xf>
    <xf numFmtId="0" fontId="11" fillId="0" borderId="9" xfId="0" applyFont="1" applyBorder="1" applyAlignment="1">
      <alignment horizontal="left" vertical="top"/>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5" xfId="1" applyFont="1" applyBorder="1" applyAlignment="1">
      <alignment horizontal="center" vertical="center"/>
    </xf>
    <xf numFmtId="0" fontId="12" fillId="0" borderId="11" xfId="1" applyFont="1" applyBorder="1" applyAlignment="1">
      <alignment horizontal="center" vertical="center"/>
    </xf>
    <xf numFmtId="0" fontId="12" fillId="4" borderId="5" xfId="1" applyFont="1" applyFill="1" applyBorder="1" applyAlignment="1">
      <alignment horizontal="center" vertical="center"/>
    </xf>
    <xf numFmtId="0" fontId="12" fillId="4" borderId="11" xfId="1"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cellXfs>
  <cellStyles count="2">
    <cellStyle name="Standaard" xfId="0" builtinId="0"/>
    <cellStyle name="Standaard 2" xfId="1" xr:uid="{20698E7B-473A-449A-B338-C57EAA8F6D82}"/>
  </cellStyles>
  <dxfs count="0"/>
  <tableStyles count="0" defaultTableStyle="TableStyleMedium2" defaultPivotStyle="PivotStyleLight16"/>
  <colors>
    <mruColors>
      <color rgb="FF004D71"/>
      <color rgb="FFEE756D"/>
      <color rgb="FFF533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59690</xdr:colOff>
      <xdr:row>0</xdr:row>
      <xdr:rowOff>0</xdr:rowOff>
    </xdr:from>
    <xdr:to>
      <xdr:col>1</xdr:col>
      <xdr:colOff>1563191</xdr:colOff>
      <xdr:row>0</xdr:row>
      <xdr:rowOff>970607</xdr:rowOff>
    </xdr:to>
    <xdr:pic>
      <xdr:nvPicPr>
        <xdr:cNvPr id="8" name="Afbeelding 7">
          <a:extLst>
            <a:ext uri="{FF2B5EF4-FFF2-40B4-BE49-F238E27FC236}">
              <a16:creationId xmlns:a16="http://schemas.microsoft.com/office/drawing/2014/main" id="{18B74CDB-5352-41D0-B7DF-D37B3AD9E1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815" y="0"/>
          <a:ext cx="1503501" cy="970607"/>
        </a:xfrm>
        <a:prstGeom prst="rect">
          <a:avLst/>
        </a:prstGeom>
      </xdr:spPr>
    </xdr:pic>
    <xdr:clientData/>
  </xdr:twoCellAnchor>
  <xdr:twoCellAnchor editAs="oneCell">
    <xdr:from>
      <xdr:col>4</xdr:col>
      <xdr:colOff>341434</xdr:colOff>
      <xdr:row>0</xdr:row>
      <xdr:rowOff>122145</xdr:rowOff>
    </xdr:from>
    <xdr:to>
      <xdr:col>4</xdr:col>
      <xdr:colOff>2263811</xdr:colOff>
      <xdr:row>0</xdr:row>
      <xdr:rowOff>860959</xdr:rowOff>
    </xdr:to>
    <xdr:pic>
      <xdr:nvPicPr>
        <xdr:cNvPr id="9" name="Afbeelding 8">
          <a:extLst>
            <a:ext uri="{FF2B5EF4-FFF2-40B4-BE49-F238E27FC236}">
              <a16:creationId xmlns:a16="http://schemas.microsoft.com/office/drawing/2014/main" id="{ABFE5DEE-42A2-48D8-B60D-A7645D0F53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00134" y="124050"/>
          <a:ext cx="1912852" cy="742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100965</xdr:colOff>
      <xdr:row>0</xdr:row>
      <xdr:rowOff>19050</xdr:rowOff>
    </xdr:from>
    <xdr:to>
      <xdr:col>8</xdr:col>
      <xdr:colOff>1123425</xdr:colOff>
      <xdr:row>0</xdr:row>
      <xdr:rowOff>401955</xdr:rowOff>
    </xdr:to>
    <xdr:pic>
      <xdr:nvPicPr>
        <xdr:cNvPr id="2" name="Afbeelding 1">
          <a:extLst>
            <a:ext uri="{FF2B5EF4-FFF2-40B4-BE49-F238E27FC236}">
              <a16:creationId xmlns:a16="http://schemas.microsoft.com/office/drawing/2014/main" id="{40286089-E54A-4B66-8C93-7F02272933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7465" y="19050"/>
          <a:ext cx="1022460" cy="392430"/>
        </a:xfrm>
        <a:prstGeom prst="rect">
          <a:avLst/>
        </a:prstGeom>
      </xdr:spPr>
    </xdr:pic>
    <xdr:clientData/>
  </xdr:twoCellAnchor>
  <xdr:twoCellAnchor editAs="oneCell">
    <xdr:from>
      <xdr:col>0</xdr:col>
      <xdr:colOff>161925</xdr:colOff>
      <xdr:row>0</xdr:row>
      <xdr:rowOff>9526</xdr:rowOff>
    </xdr:from>
    <xdr:to>
      <xdr:col>1</xdr:col>
      <xdr:colOff>211455</xdr:colOff>
      <xdr:row>1</xdr:row>
      <xdr:rowOff>16495</xdr:rowOff>
    </xdr:to>
    <xdr:pic>
      <xdr:nvPicPr>
        <xdr:cNvPr id="3" name="Afbeelding 2">
          <a:extLst>
            <a:ext uri="{FF2B5EF4-FFF2-40B4-BE49-F238E27FC236}">
              <a16:creationId xmlns:a16="http://schemas.microsoft.com/office/drawing/2014/main" id="{4CF78D45-980B-40EE-8821-BC0C3C1026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9526"/>
          <a:ext cx="659130" cy="4298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278130</xdr:colOff>
      <xdr:row>0</xdr:row>
      <xdr:rowOff>26670</xdr:rowOff>
    </xdr:from>
    <xdr:to>
      <xdr:col>0</xdr:col>
      <xdr:colOff>1793061</xdr:colOff>
      <xdr:row>1</xdr:row>
      <xdr:rowOff>30172</xdr:rowOff>
    </xdr:to>
    <xdr:pic>
      <xdr:nvPicPr>
        <xdr:cNvPr id="5" name="Afbeelding 4">
          <a:extLst>
            <a:ext uri="{FF2B5EF4-FFF2-40B4-BE49-F238E27FC236}">
              <a16:creationId xmlns:a16="http://schemas.microsoft.com/office/drawing/2014/main" id="{3F00D586-D345-455A-8071-CDBEAA47AB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130" y="26670"/>
          <a:ext cx="1514931" cy="984017"/>
        </a:xfrm>
        <a:prstGeom prst="rect">
          <a:avLst/>
        </a:prstGeom>
      </xdr:spPr>
    </xdr:pic>
    <xdr:clientData/>
  </xdr:twoCellAnchor>
  <xdr:twoCellAnchor editAs="oneCell">
    <xdr:from>
      <xdr:col>4</xdr:col>
      <xdr:colOff>341434</xdr:colOff>
      <xdr:row>0</xdr:row>
      <xdr:rowOff>122145</xdr:rowOff>
    </xdr:from>
    <xdr:to>
      <xdr:col>4</xdr:col>
      <xdr:colOff>2252381</xdr:colOff>
      <xdr:row>0</xdr:row>
      <xdr:rowOff>868579</xdr:rowOff>
    </xdr:to>
    <xdr:pic>
      <xdr:nvPicPr>
        <xdr:cNvPr id="7" name="Afbeelding 6">
          <a:extLst>
            <a:ext uri="{FF2B5EF4-FFF2-40B4-BE49-F238E27FC236}">
              <a16:creationId xmlns:a16="http://schemas.microsoft.com/office/drawing/2014/main" id="{5D9FB3C7-4457-40DD-97E1-6A30F1ECAB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76109" y="122145"/>
          <a:ext cx="1910947" cy="74643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5169-E824-4069-93BF-E0CAD5E3F389}">
  <sheetPr>
    <pageSetUpPr fitToPage="1"/>
  </sheetPr>
  <dimension ref="A1:E11"/>
  <sheetViews>
    <sheetView tabSelected="1" zoomScale="60" zoomScaleNormal="60" workbookViewId="0"/>
  </sheetViews>
  <sheetFormatPr defaultColWidth="8.77734375" defaultRowHeight="14.4" x14ac:dyDescent="0.3"/>
  <cols>
    <col min="1" max="1" width="3.44140625" style="2" customWidth="1"/>
    <col min="2" max="2" width="47.6640625" style="2" customWidth="1"/>
    <col min="3" max="5" width="50.77734375" style="2" customWidth="1"/>
    <col min="6" max="16384" width="8.77734375" style="9"/>
  </cols>
  <sheetData>
    <row r="1" spans="1:5" ht="77.7" customHeight="1" thickBot="1" x14ac:dyDescent="0.35">
      <c r="A1" s="6"/>
      <c r="B1" s="7"/>
      <c r="C1" s="7"/>
      <c r="D1" s="7"/>
      <c r="E1" s="8"/>
    </row>
    <row r="2" spans="1:5" ht="39" customHeight="1" thickBot="1" x14ac:dyDescent="0.35">
      <c r="A2" s="94" t="s">
        <v>222</v>
      </c>
      <c r="B2" s="95"/>
      <c r="C2" s="95"/>
      <c r="D2" s="95"/>
      <c r="E2" s="96"/>
    </row>
    <row r="3" spans="1:5" ht="70.05" customHeight="1" x14ac:dyDescent="0.3">
      <c r="A3" s="106"/>
      <c r="B3" s="97" t="s">
        <v>223</v>
      </c>
      <c r="C3" s="98"/>
      <c r="D3" s="98"/>
      <c r="E3" s="99"/>
    </row>
    <row r="4" spans="1:5" ht="70.05" customHeight="1" x14ac:dyDescent="0.3">
      <c r="A4" s="106"/>
      <c r="B4" s="100" t="s">
        <v>236</v>
      </c>
      <c r="C4" s="101"/>
      <c r="D4" s="101"/>
      <c r="E4" s="102"/>
    </row>
    <row r="5" spans="1:5" ht="70.05" customHeight="1" x14ac:dyDescent="0.3">
      <c r="A5" s="106"/>
      <c r="B5" s="100" t="s">
        <v>235</v>
      </c>
      <c r="C5" s="101"/>
      <c r="D5" s="101"/>
      <c r="E5" s="102"/>
    </row>
    <row r="6" spans="1:5" ht="70.05" customHeight="1" thickBot="1" x14ac:dyDescent="0.35">
      <c r="A6" s="107"/>
      <c r="B6" s="103" t="s">
        <v>224</v>
      </c>
      <c r="C6" s="104"/>
      <c r="D6" s="104"/>
      <c r="E6" s="105"/>
    </row>
    <row r="7" spans="1:5" x14ac:dyDescent="0.3">
      <c r="A7" s="4"/>
    </row>
    <row r="8" spans="1:5" x14ac:dyDescent="0.3">
      <c r="A8" s="4"/>
    </row>
    <row r="9" spans="1:5" x14ac:dyDescent="0.3">
      <c r="A9" s="4"/>
    </row>
    <row r="10" spans="1:5" x14ac:dyDescent="0.3">
      <c r="A10" s="4"/>
    </row>
    <row r="11" spans="1:5" x14ac:dyDescent="0.3">
      <c r="A11" s="4"/>
    </row>
  </sheetData>
  <mergeCells count="6">
    <mergeCell ref="A2:E2"/>
    <mergeCell ref="B3:E3"/>
    <mergeCell ref="B4:E4"/>
    <mergeCell ref="B5:E5"/>
    <mergeCell ref="B6:E6"/>
    <mergeCell ref="A3:A6"/>
  </mergeCells>
  <pageMargins left="0.7" right="0.7" top="0.75" bottom="0.75" header="0.3" footer="0.3"/>
  <pageSetup paperSize="9" scale="64"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C0A8B-C364-4A9D-BFC6-FD63DF088B30}">
  <sheetPr>
    <pageSetUpPr fitToPage="1"/>
  </sheetPr>
  <dimension ref="A1:T244"/>
  <sheetViews>
    <sheetView workbookViewId="0"/>
  </sheetViews>
  <sheetFormatPr defaultColWidth="30.77734375" defaultRowHeight="13.2" outlineLevelCol="1" x14ac:dyDescent="0.25"/>
  <cols>
    <col min="1" max="1" width="23.44140625" style="37" bestFit="1" customWidth="1"/>
    <col min="2" max="2" width="9.77734375" style="37" bestFit="1" customWidth="1"/>
    <col min="3" max="3" width="10.109375" style="37" bestFit="1" customWidth="1"/>
    <col min="4" max="4" width="10.21875" style="37" bestFit="1" customWidth="1" outlineLevel="1"/>
    <col min="5" max="7" width="9" style="37" bestFit="1" customWidth="1" outlineLevel="1"/>
    <col min="8" max="8" width="15.21875" style="62" bestFit="1" customWidth="1"/>
    <col min="9" max="9" width="10.77734375" style="37" bestFit="1" customWidth="1"/>
    <col min="10" max="10" width="9.77734375" style="37" customWidth="1"/>
    <col min="11" max="13" width="9.21875" style="37" customWidth="1" outlineLevel="1"/>
    <col min="14" max="14" width="9" style="37" customWidth="1" outlineLevel="1"/>
    <col min="15" max="15" width="0.109375" style="37" customWidth="1" outlineLevel="1"/>
    <col min="16" max="16" width="23.44140625" style="37" customWidth="1"/>
    <col min="17" max="20" width="11.44140625" style="36" customWidth="1"/>
    <col min="21" max="233" width="11.44140625" style="37" customWidth="1"/>
    <col min="234" max="16384" width="30.77734375" style="37"/>
  </cols>
  <sheetData>
    <row r="1" spans="1:18" ht="14.4" x14ac:dyDescent="0.3">
      <c r="A1" s="35" t="s">
        <v>234</v>
      </c>
      <c r="B1" s="108" t="s">
        <v>83</v>
      </c>
      <c r="C1" s="109"/>
      <c r="D1" s="109"/>
      <c r="E1" s="109"/>
      <c r="F1" s="109"/>
      <c r="G1" s="110"/>
      <c r="H1" s="35" t="s">
        <v>84</v>
      </c>
      <c r="I1" s="108" t="s">
        <v>85</v>
      </c>
      <c r="J1" s="109"/>
      <c r="K1" s="109"/>
      <c r="L1" s="109"/>
      <c r="M1" s="109"/>
      <c r="N1" s="109"/>
      <c r="O1" s="110"/>
      <c r="P1" s="35" t="s">
        <v>234</v>
      </c>
      <c r="R1"/>
    </row>
    <row r="2" spans="1:18" ht="14.4" x14ac:dyDescent="0.3">
      <c r="A2" s="38"/>
      <c r="B2" s="111">
        <v>2020</v>
      </c>
      <c r="C2" s="112"/>
      <c r="D2" s="112"/>
      <c r="E2" s="112"/>
      <c r="F2" s="112"/>
      <c r="G2" s="113"/>
      <c r="H2" s="39"/>
      <c r="I2" s="111">
        <v>2020</v>
      </c>
      <c r="J2" s="112"/>
      <c r="K2" s="112"/>
      <c r="L2" s="112"/>
      <c r="M2" s="112"/>
      <c r="N2" s="112"/>
      <c r="O2" s="113"/>
      <c r="P2" s="40"/>
      <c r="R2" s="41"/>
    </row>
    <row r="3" spans="1:18" ht="14.4" x14ac:dyDescent="0.3">
      <c r="A3" s="38"/>
      <c r="B3" s="42" t="s">
        <v>35</v>
      </c>
      <c r="C3" s="42" t="s">
        <v>86</v>
      </c>
      <c r="D3" s="108" t="s">
        <v>87</v>
      </c>
      <c r="E3" s="109"/>
      <c r="F3" s="109" t="s">
        <v>88</v>
      </c>
      <c r="G3" s="110"/>
      <c r="H3" s="39"/>
      <c r="I3" s="42" t="s">
        <v>35</v>
      </c>
      <c r="J3" s="42" t="s">
        <v>86</v>
      </c>
      <c r="K3" s="108" t="s">
        <v>87</v>
      </c>
      <c r="L3" s="109"/>
      <c r="M3" s="109" t="s">
        <v>88</v>
      </c>
      <c r="N3" s="110"/>
      <c r="O3" s="43"/>
      <c r="P3" s="40"/>
      <c r="R3" s="41"/>
    </row>
    <row r="4" spans="1:18" ht="66" customHeight="1" x14ac:dyDescent="0.25">
      <c r="A4" s="44"/>
      <c r="B4" s="45" t="s">
        <v>89</v>
      </c>
      <c r="C4" s="45" t="s">
        <v>90</v>
      </c>
      <c r="D4" s="45" t="s">
        <v>91</v>
      </c>
      <c r="E4" s="45" t="s">
        <v>92</v>
      </c>
      <c r="F4" s="45" t="s">
        <v>91</v>
      </c>
      <c r="G4" s="45" t="s">
        <v>92</v>
      </c>
      <c r="H4" s="46"/>
      <c r="I4" s="45" t="s">
        <v>89</v>
      </c>
      <c r="J4" s="45" t="s">
        <v>90</v>
      </c>
      <c r="K4" s="45" t="s">
        <v>91</v>
      </c>
      <c r="L4" s="45" t="s">
        <v>92</v>
      </c>
      <c r="M4" s="45" t="s">
        <v>91</v>
      </c>
      <c r="N4" s="45" t="s">
        <v>92</v>
      </c>
      <c r="O4" s="45" t="s">
        <v>93</v>
      </c>
      <c r="P4" s="44"/>
    </row>
    <row r="5" spans="1:18" x14ac:dyDescent="0.25">
      <c r="A5" s="47" t="s">
        <v>94</v>
      </c>
      <c r="B5" s="48"/>
      <c r="C5" s="49"/>
      <c r="D5" s="49"/>
      <c r="E5" s="49"/>
      <c r="F5" s="49"/>
      <c r="G5" s="49"/>
      <c r="H5" s="50" t="s">
        <v>95</v>
      </c>
      <c r="I5" s="48"/>
      <c r="J5" s="49"/>
      <c r="K5" s="49"/>
      <c r="L5" s="49"/>
      <c r="M5" s="49"/>
      <c r="N5" s="49"/>
      <c r="O5" s="51">
        <f>J5*1.5</f>
        <v>0</v>
      </c>
      <c r="P5" s="47" t="s">
        <v>94</v>
      </c>
    </row>
    <row r="6" spans="1:18" x14ac:dyDescent="0.25">
      <c r="A6" s="47" t="s">
        <v>96</v>
      </c>
      <c r="B6" s="48"/>
      <c r="C6" s="49"/>
      <c r="D6" s="49"/>
      <c r="E6" s="49"/>
      <c r="F6" s="49"/>
      <c r="G6" s="49"/>
      <c r="H6" s="47" t="s">
        <v>95</v>
      </c>
      <c r="I6" s="48"/>
      <c r="J6" s="49"/>
      <c r="K6" s="49"/>
      <c r="L6" s="49"/>
      <c r="M6" s="49"/>
      <c r="N6" s="49"/>
      <c r="O6" s="51">
        <f>J6*1.5</f>
        <v>0</v>
      </c>
      <c r="P6" s="47" t="s">
        <v>96</v>
      </c>
    </row>
    <row r="7" spans="1:18" x14ac:dyDescent="0.25">
      <c r="A7" s="47" t="s">
        <v>97</v>
      </c>
      <c r="B7" s="48"/>
      <c r="C7" s="49"/>
      <c r="D7" s="49"/>
      <c r="E7" s="49"/>
      <c r="F7" s="49"/>
      <c r="G7" s="49"/>
      <c r="H7" s="47" t="s">
        <v>95</v>
      </c>
      <c r="I7" s="48"/>
      <c r="J7" s="49"/>
      <c r="K7" s="49"/>
      <c r="L7" s="49"/>
      <c r="M7" s="49"/>
      <c r="N7" s="49"/>
      <c r="O7" s="51">
        <f>J7*1.5</f>
        <v>0</v>
      </c>
      <c r="P7" s="47" t="s">
        <v>97</v>
      </c>
    </row>
    <row r="8" spans="1:18" x14ac:dyDescent="0.25">
      <c r="A8" s="47" t="s">
        <v>98</v>
      </c>
      <c r="B8" s="52">
        <v>1.4641203703703705E-4</v>
      </c>
      <c r="C8" s="51">
        <f t="shared" ref="C8:D71" si="0">B8*1.05</f>
        <v>1.5373263888888891E-4</v>
      </c>
      <c r="D8" s="51">
        <f>C8*1.05</f>
        <v>1.6141927083333335E-4</v>
      </c>
      <c r="E8" s="51"/>
      <c r="F8" s="51">
        <f>C8*1.15</f>
        <v>1.7679253472222223E-4</v>
      </c>
      <c r="G8" s="51"/>
      <c r="H8" s="47" t="s">
        <v>95</v>
      </c>
      <c r="I8" s="52">
        <v>1.3229166666666665E-4</v>
      </c>
      <c r="J8" s="51">
        <f>I8*1.05</f>
        <v>1.3890624999999998E-4</v>
      </c>
      <c r="K8" s="51">
        <f>J8*1.05</f>
        <v>1.4585156249999999E-4</v>
      </c>
      <c r="L8" s="51"/>
      <c r="M8" s="51">
        <f>J8*1.15</f>
        <v>1.5974218749999997E-4</v>
      </c>
      <c r="N8" s="51"/>
      <c r="O8" s="51">
        <f>J8*1.5</f>
        <v>2.0835937499999997E-4</v>
      </c>
      <c r="P8" s="47" t="s">
        <v>98</v>
      </c>
    </row>
    <row r="9" spans="1:18" x14ac:dyDescent="0.25">
      <c r="A9" s="47" t="s">
        <v>99</v>
      </c>
      <c r="B9" s="52">
        <v>1.4074074074074073E-4</v>
      </c>
      <c r="C9" s="51">
        <f t="shared" si="0"/>
        <v>1.4777777777777776E-4</v>
      </c>
      <c r="D9" s="51">
        <f t="shared" si="0"/>
        <v>1.5516666666666665E-4</v>
      </c>
      <c r="E9" s="51"/>
      <c r="F9" s="51">
        <f t="shared" ref="F9:F10" si="1">C9*1.15</f>
        <v>1.6994444444444441E-4</v>
      </c>
      <c r="G9" s="51"/>
      <c r="H9" s="47" t="s">
        <v>95</v>
      </c>
      <c r="I9" s="52">
        <v>1.2546296296296296E-4</v>
      </c>
      <c r="J9" s="51">
        <f t="shared" ref="J9:K65" si="2">I9*1.05</f>
        <v>1.3173611111111112E-4</v>
      </c>
      <c r="K9" s="51">
        <f t="shared" si="2"/>
        <v>1.3832291666666667E-4</v>
      </c>
      <c r="L9" s="51"/>
      <c r="M9" s="51">
        <f t="shared" ref="M9:M10" si="3">J9*1.15</f>
        <v>1.5149652777777777E-4</v>
      </c>
      <c r="N9" s="51"/>
      <c r="O9" s="51">
        <f t="shared" ref="O9:O72" si="4">J9*1.5</f>
        <v>1.9760416666666667E-4</v>
      </c>
      <c r="P9" s="47" t="s">
        <v>99</v>
      </c>
    </row>
    <row r="10" spans="1:18" x14ac:dyDescent="0.25">
      <c r="A10" s="47" t="s">
        <v>100</v>
      </c>
      <c r="B10" s="52">
        <v>1.4456018518518518E-4</v>
      </c>
      <c r="C10" s="51">
        <f t="shared" si="0"/>
        <v>1.5178819444444444E-4</v>
      </c>
      <c r="D10" s="51">
        <f t="shared" si="0"/>
        <v>1.5937760416666666E-4</v>
      </c>
      <c r="E10" s="51"/>
      <c r="F10" s="51">
        <f t="shared" si="1"/>
        <v>1.7455642361111109E-4</v>
      </c>
      <c r="G10" s="51"/>
      <c r="H10" s="47" t="s">
        <v>95</v>
      </c>
      <c r="I10" s="52">
        <v>1.2766203703703702E-4</v>
      </c>
      <c r="J10" s="51">
        <f t="shared" si="2"/>
        <v>1.3404513888888887E-4</v>
      </c>
      <c r="K10" s="51">
        <f t="shared" si="2"/>
        <v>1.4074739583333333E-4</v>
      </c>
      <c r="L10" s="51"/>
      <c r="M10" s="51">
        <f t="shared" si="3"/>
        <v>1.5415190972222219E-4</v>
      </c>
      <c r="N10" s="51"/>
      <c r="O10" s="51">
        <f t="shared" si="4"/>
        <v>2.0106770833333332E-4</v>
      </c>
      <c r="P10" s="47" t="s">
        <v>100</v>
      </c>
    </row>
    <row r="11" spans="1:18" x14ac:dyDescent="0.25">
      <c r="A11" s="47" t="s">
        <v>101</v>
      </c>
      <c r="B11" s="52">
        <v>2.2210648148148152E-4</v>
      </c>
      <c r="C11" s="51">
        <f t="shared" si="0"/>
        <v>2.332118055555556E-4</v>
      </c>
      <c r="D11" s="51"/>
      <c r="E11" s="51">
        <f>C11*1.1</f>
        <v>2.5653298611111119E-4</v>
      </c>
      <c r="F11" s="51"/>
      <c r="G11" s="51">
        <f>C11*1.3</f>
        <v>3.0317534722222231E-4</v>
      </c>
      <c r="H11" s="47" t="s">
        <v>95</v>
      </c>
      <c r="I11" s="52">
        <v>2.2500000000000002E-4</v>
      </c>
      <c r="J11" s="51">
        <f t="shared" si="2"/>
        <v>2.3625000000000002E-4</v>
      </c>
      <c r="K11" s="51"/>
      <c r="L11" s="51">
        <f t="shared" ref="L6:L12" si="5">J11*1.1</f>
        <v>2.5987500000000007E-4</v>
      </c>
      <c r="M11" s="51"/>
      <c r="N11" s="51">
        <f t="shared" ref="N6:N12" si="6">J11*1.3</f>
        <v>3.0712500000000005E-4</v>
      </c>
      <c r="O11" s="51">
        <f t="shared" si="4"/>
        <v>3.5437500000000004E-4</v>
      </c>
      <c r="P11" s="47" t="s">
        <v>102</v>
      </c>
    </row>
    <row r="12" spans="1:18" x14ac:dyDescent="0.25">
      <c r="A12" s="47" t="s">
        <v>103</v>
      </c>
      <c r="B12" s="52">
        <v>1.8356481481481479E-4</v>
      </c>
      <c r="C12" s="51">
        <f t="shared" si="0"/>
        <v>1.9274305555555554E-4</v>
      </c>
      <c r="D12" s="51">
        <f>C12*1.05</f>
        <v>2.0238020833333333E-4</v>
      </c>
      <c r="E12" s="51"/>
      <c r="F12" s="51">
        <f>C12*1.15</f>
        <v>2.2165451388888886E-4</v>
      </c>
      <c r="G12" s="51"/>
      <c r="H12" s="47" t="s">
        <v>95</v>
      </c>
      <c r="I12" s="52">
        <v>1.8194444444444445E-4</v>
      </c>
      <c r="J12" s="51">
        <f t="shared" si="2"/>
        <v>1.910416666666667E-4</v>
      </c>
      <c r="K12" s="51"/>
      <c r="L12" s="51">
        <f t="shared" si="5"/>
        <v>2.101458333333334E-4</v>
      </c>
      <c r="M12" s="51"/>
      <c r="N12" s="51">
        <f t="shared" si="6"/>
        <v>2.4835416666666674E-4</v>
      </c>
      <c r="O12" s="51">
        <f t="shared" si="4"/>
        <v>2.8656250000000003E-4</v>
      </c>
      <c r="P12" s="47" t="s">
        <v>37</v>
      </c>
    </row>
    <row r="13" spans="1:18" x14ac:dyDescent="0.25">
      <c r="A13" s="47" t="s">
        <v>104</v>
      </c>
      <c r="B13" s="52">
        <v>1.703703703703704E-4</v>
      </c>
      <c r="C13" s="51">
        <f t="shared" si="0"/>
        <v>1.7888888888888891E-4</v>
      </c>
      <c r="D13" s="51">
        <f t="shared" si="0"/>
        <v>1.8783333333333336E-4</v>
      </c>
      <c r="E13" s="51"/>
      <c r="F13" s="51">
        <f t="shared" ref="F13:F15" si="7">C13*1.15</f>
        <v>2.0572222222222224E-4</v>
      </c>
      <c r="G13" s="51"/>
      <c r="H13" s="47" t="s">
        <v>95</v>
      </c>
      <c r="I13" s="52">
        <v>1.4710648148148149E-4</v>
      </c>
      <c r="J13" s="51">
        <f t="shared" si="2"/>
        <v>1.5446180555555555E-4</v>
      </c>
      <c r="K13" s="51">
        <f>J13*1.05</f>
        <v>1.6218489583333333E-4</v>
      </c>
      <c r="L13" s="51"/>
      <c r="M13" s="51">
        <f>J13*1.15</f>
        <v>1.7763107638888887E-4</v>
      </c>
      <c r="N13" s="51"/>
      <c r="O13" s="51">
        <f t="shared" si="4"/>
        <v>2.3169270833333332E-4</v>
      </c>
      <c r="P13" s="47" t="s">
        <v>103</v>
      </c>
    </row>
    <row r="14" spans="1:18" x14ac:dyDescent="0.25">
      <c r="A14" s="47" t="s">
        <v>105</v>
      </c>
      <c r="B14" s="52">
        <v>1.5717592592592592E-4</v>
      </c>
      <c r="C14" s="51">
        <f t="shared" si="0"/>
        <v>1.6503472222222223E-4</v>
      </c>
      <c r="D14" s="51">
        <f t="shared" si="0"/>
        <v>1.7328645833333334E-4</v>
      </c>
      <c r="E14" s="51"/>
      <c r="F14" s="51">
        <f t="shared" si="7"/>
        <v>1.8978993055555554E-4</v>
      </c>
      <c r="G14" s="51"/>
      <c r="H14" s="47" t="s">
        <v>95</v>
      </c>
      <c r="I14" s="52">
        <v>1.4074074074074073E-4</v>
      </c>
      <c r="J14" s="51">
        <f t="shared" si="2"/>
        <v>1.4777777777777776E-4</v>
      </c>
      <c r="K14" s="51">
        <f t="shared" si="2"/>
        <v>1.5516666666666665E-4</v>
      </c>
      <c r="L14" s="51"/>
      <c r="M14" s="51">
        <f t="shared" ref="M14:M16" si="8">J14*1.15</f>
        <v>1.6994444444444441E-4</v>
      </c>
      <c r="N14" s="51"/>
      <c r="O14" s="51">
        <f t="shared" si="4"/>
        <v>2.2166666666666664E-4</v>
      </c>
      <c r="P14" s="47" t="s">
        <v>104</v>
      </c>
    </row>
    <row r="15" spans="1:18" x14ac:dyDescent="0.25">
      <c r="A15" s="47" t="s">
        <v>106</v>
      </c>
      <c r="B15" s="52">
        <v>1.5462962962962962E-4</v>
      </c>
      <c r="C15" s="51">
        <f t="shared" si="0"/>
        <v>1.6236111111111112E-4</v>
      </c>
      <c r="D15" s="51">
        <f t="shared" si="0"/>
        <v>1.7047916666666668E-4</v>
      </c>
      <c r="E15" s="51"/>
      <c r="F15" s="51">
        <f t="shared" si="7"/>
        <v>1.8671527777777778E-4</v>
      </c>
      <c r="G15" s="51"/>
      <c r="H15" s="47" t="s">
        <v>95</v>
      </c>
      <c r="I15" s="52">
        <v>1.3506944444444444E-4</v>
      </c>
      <c r="J15" s="51">
        <f t="shared" si="2"/>
        <v>1.4182291666666667E-4</v>
      </c>
      <c r="K15" s="51">
        <f t="shared" si="2"/>
        <v>1.4891406250000001E-4</v>
      </c>
      <c r="L15" s="51"/>
      <c r="M15" s="51">
        <f t="shared" si="8"/>
        <v>1.6309635416666667E-4</v>
      </c>
      <c r="N15" s="51"/>
      <c r="O15" s="51">
        <f t="shared" si="4"/>
        <v>2.1273437500000001E-4</v>
      </c>
      <c r="P15" s="47" t="s">
        <v>105</v>
      </c>
    </row>
    <row r="16" spans="1:18" x14ac:dyDescent="0.25">
      <c r="A16" s="47" t="s">
        <v>107</v>
      </c>
      <c r="B16" s="48"/>
      <c r="C16" s="49"/>
      <c r="D16" s="49"/>
      <c r="E16" s="49"/>
      <c r="F16" s="49"/>
      <c r="G16" s="49"/>
      <c r="H16" s="47" t="s">
        <v>95</v>
      </c>
      <c r="I16" s="52">
        <v>1.3171296296296298E-4</v>
      </c>
      <c r="J16" s="51">
        <f t="shared" si="2"/>
        <v>1.3829861111111115E-4</v>
      </c>
      <c r="K16" s="51">
        <f t="shared" si="2"/>
        <v>1.452135416666667E-4</v>
      </c>
      <c r="L16" s="51"/>
      <c r="M16" s="51">
        <f t="shared" si="8"/>
        <v>1.5904340277777781E-4</v>
      </c>
      <c r="N16" s="51"/>
      <c r="O16" s="51">
        <f t="shared" si="4"/>
        <v>2.0744791666666671E-4</v>
      </c>
      <c r="P16" s="47" t="s">
        <v>106</v>
      </c>
    </row>
    <row r="17" spans="1:20" x14ac:dyDescent="0.25">
      <c r="A17" s="47" t="s">
        <v>108</v>
      </c>
      <c r="B17" s="48"/>
      <c r="C17" s="49"/>
      <c r="D17" s="49"/>
      <c r="E17" s="49"/>
      <c r="F17" s="49"/>
      <c r="G17" s="49"/>
      <c r="H17" s="47" t="s">
        <v>95</v>
      </c>
      <c r="I17" s="48"/>
      <c r="J17" s="49"/>
      <c r="K17" s="49"/>
      <c r="L17" s="49"/>
      <c r="M17" s="49"/>
      <c r="N17" s="49"/>
      <c r="O17" s="51">
        <f t="shared" si="4"/>
        <v>0</v>
      </c>
      <c r="P17" s="47" t="s">
        <v>107</v>
      </c>
    </row>
    <row r="18" spans="1:20" x14ac:dyDescent="0.25">
      <c r="A18" s="47" t="s">
        <v>109</v>
      </c>
      <c r="B18" s="52">
        <v>1.8877314814814812E-4</v>
      </c>
      <c r="C18" s="51">
        <f t="shared" ref="C17:D21" si="9">B18*1.05</f>
        <v>1.9821180555555553E-4</v>
      </c>
      <c r="D18" s="51">
        <f>C18*1.05</f>
        <v>2.0812239583333333E-4</v>
      </c>
      <c r="E18" s="51">
        <f>C18*1.1</f>
        <v>2.1803298611111109E-4</v>
      </c>
      <c r="F18" s="51">
        <f>C18*1.15</f>
        <v>2.2794357638888886E-4</v>
      </c>
      <c r="G18" s="51">
        <f>C18*1.3</f>
        <v>2.5767534722222218E-4</v>
      </c>
      <c r="H18" s="47" t="s">
        <v>95</v>
      </c>
      <c r="I18" s="48"/>
      <c r="J18" s="49"/>
      <c r="K18" s="49"/>
      <c r="L18" s="49"/>
      <c r="M18" s="49"/>
      <c r="N18" s="49"/>
      <c r="O18" s="51">
        <f t="shared" si="4"/>
        <v>0</v>
      </c>
      <c r="P18" s="47" t="s">
        <v>108</v>
      </c>
    </row>
    <row r="19" spans="1:20" x14ac:dyDescent="0.25">
      <c r="A19" s="47" t="s">
        <v>110</v>
      </c>
      <c r="B19" s="48"/>
      <c r="C19" s="49"/>
      <c r="D19" s="49"/>
      <c r="E19" s="49"/>
      <c r="F19" s="49"/>
      <c r="G19" s="49"/>
      <c r="H19" s="47" t="s">
        <v>95</v>
      </c>
      <c r="I19" s="48"/>
      <c r="J19" s="49"/>
      <c r="K19" s="49"/>
      <c r="L19" s="49"/>
      <c r="M19" s="49"/>
      <c r="N19" s="49"/>
      <c r="O19" s="51">
        <f t="shared" si="4"/>
        <v>0</v>
      </c>
      <c r="P19" s="47" t="s">
        <v>110</v>
      </c>
    </row>
    <row r="20" spans="1:20" ht="11.4" x14ac:dyDescent="0.2">
      <c r="A20" s="47" t="s">
        <v>111</v>
      </c>
      <c r="B20" s="52">
        <v>1.5219907407407407E-4</v>
      </c>
      <c r="C20" s="51">
        <f t="shared" si="9"/>
        <v>1.5980902777777779E-4</v>
      </c>
      <c r="D20" s="51">
        <f t="shared" si="9"/>
        <v>1.6779947916666668E-4</v>
      </c>
      <c r="E20" s="51">
        <f t="shared" ref="E20:E25" si="10">C20*1.1</f>
        <v>1.7578993055555558E-4</v>
      </c>
      <c r="F20" s="51">
        <f t="shared" ref="F20:F21" si="11">C20*1.15</f>
        <v>1.8378038194444445E-4</v>
      </c>
      <c r="G20" s="51">
        <f t="shared" ref="G20:G25" si="12">C20*1.3</f>
        <v>2.0775173611111114E-4</v>
      </c>
      <c r="H20" s="47" t="s">
        <v>95</v>
      </c>
      <c r="I20" s="52">
        <v>1.2743055555555557E-4</v>
      </c>
      <c r="J20" s="51">
        <f t="shared" ref="J20:K22" si="13">I20*1.05</f>
        <v>1.3380208333333335E-4</v>
      </c>
      <c r="K20" s="51">
        <f>J20*1.05</f>
        <v>1.4049218750000002E-4</v>
      </c>
      <c r="L20" s="51">
        <f>J20*1.1</f>
        <v>1.4718229166666669E-4</v>
      </c>
      <c r="M20" s="51">
        <f>J20*1.15</f>
        <v>1.5387239583333333E-4</v>
      </c>
      <c r="N20" s="51">
        <f>J20*1.3</f>
        <v>1.7394270833333335E-4</v>
      </c>
      <c r="O20" s="51">
        <f t="shared" si="4"/>
        <v>2.0070312500000004E-4</v>
      </c>
      <c r="P20" s="47" t="s">
        <v>111</v>
      </c>
      <c r="Q20" s="37"/>
      <c r="R20" s="37"/>
      <c r="S20" s="37"/>
      <c r="T20" s="37"/>
    </row>
    <row r="21" spans="1:20" ht="11.4" x14ac:dyDescent="0.2">
      <c r="A21" s="47" t="s">
        <v>112</v>
      </c>
      <c r="B21" s="52">
        <v>1.4479166666666666E-4</v>
      </c>
      <c r="C21" s="51">
        <f t="shared" si="9"/>
        <v>1.5203124999999999E-4</v>
      </c>
      <c r="D21" s="51">
        <f t="shared" si="9"/>
        <v>1.596328125E-4</v>
      </c>
      <c r="E21" s="51">
        <f t="shared" si="10"/>
        <v>1.6723437499999998E-4</v>
      </c>
      <c r="F21" s="51">
        <f t="shared" si="11"/>
        <v>1.7483593749999997E-4</v>
      </c>
      <c r="G21" s="51">
        <f t="shared" si="12"/>
        <v>1.9764062499999998E-4</v>
      </c>
      <c r="H21" s="47" t="s">
        <v>95</v>
      </c>
      <c r="I21" s="52">
        <v>1.4444444444444446E-4</v>
      </c>
      <c r="J21" s="51">
        <f t="shared" si="13"/>
        <v>1.516666666666667E-4</v>
      </c>
      <c r="K21" s="51">
        <f t="shared" si="13"/>
        <v>1.5925000000000005E-4</v>
      </c>
      <c r="L21" s="51">
        <f t="shared" ref="L21:L30" si="14">J21*1.1</f>
        <v>1.668333333333334E-4</v>
      </c>
      <c r="M21" s="51">
        <f t="shared" ref="M21:M22" si="15">J21*1.15</f>
        <v>1.7441666666666669E-4</v>
      </c>
      <c r="N21" s="51">
        <f t="shared" ref="N21:N30" si="16">J21*1.3</f>
        <v>1.9716666666666672E-4</v>
      </c>
      <c r="O21" s="51">
        <f t="shared" si="4"/>
        <v>2.2750000000000005E-4</v>
      </c>
      <c r="P21" s="47" t="s">
        <v>109</v>
      </c>
      <c r="Q21" s="37"/>
      <c r="R21" s="37"/>
      <c r="S21" s="37"/>
      <c r="T21" s="37"/>
    </row>
    <row r="22" spans="1:20" ht="11.4" x14ac:dyDescent="0.2">
      <c r="A22" s="47" t="s">
        <v>113</v>
      </c>
      <c r="B22" s="48"/>
      <c r="C22" s="49"/>
      <c r="D22" s="49"/>
      <c r="E22" s="49"/>
      <c r="F22" s="49"/>
      <c r="G22" s="49"/>
      <c r="H22" s="47" t="s">
        <v>95</v>
      </c>
      <c r="I22" s="52">
        <v>1.2638888888888888E-4</v>
      </c>
      <c r="J22" s="51">
        <f t="shared" si="2"/>
        <v>1.3270833333333334E-4</v>
      </c>
      <c r="K22" s="51">
        <f t="shared" si="13"/>
        <v>1.3934375000000001E-4</v>
      </c>
      <c r="L22" s="51"/>
      <c r="M22" s="51">
        <f t="shared" si="15"/>
        <v>1.5261458333333332E-4</v>
      </c>
      <c r="N22" s="51"/>
      <c r="O22" s="53"/>
      <c r="P22" s="47" t="s">
        <v>112</v>
      </c>
      <c r="Q22" s="37"/>
      <c r="R22" s="37"/>
      <c r="S22" s="37"/>
      <c r="T22" s="37"/>
    </row>
    <row r="23" spans="1:20" ht="11.4" x14ac:dyDescent="0.2">
      <c r="A23" s="47" t="s">
        <v>114</v>
      </c>
      <c r="B23" s="52">
        <v>1.9444444444444446E-4</v>
      </c>
      <c r="C23" s="51">
        <f t="shared" si="0"/>
        <v>2.0416666666666671E-4</v>
      </c>
      <c r="D23" s="51"/>
      <c r="E23" s="51">
        <f t="shared" si="10"/>
        <v>2.2458333333333339E-4</v>
      </c>
      <c r="F23" s="51"/>
      <c r="G23" s="51">
        <f t="shared" si="12"/>
        <v>2.6541666666666673E-4</v>
      </c>
      <c r="H23" s="47" t="s">
        <v>95</v>
      </c>
      <c r="I23" s="52">
        <v>2.5578703703703706E-4</v>
      </c>
      <c r="J23" s="51">
        <f t="shared" si="2"/>
        <v>2.6857638888888894E-4</v>
      </c>
      <c r="K23" s="51"/>
      <c r="L23" s="51">
        <f t="shared" si="14"/>
        <v>2.9543402777777787E-4</v>
      </c>
      <c r="M23" s="51"/>
      <c r="N23" s="51">
        <f t="shared" si="16"/>
        <v>3.4914930555555562E-4</v>
      </c>
      <c r="O23" s="51">
        <f t="shared" si="4"/>
        <v>4.0286458333333342E-4</v>
      </c>
      <c r="P23" s="47" t="s">
        <v>115</v>
      </c>
      <c r="Q23" s="37"/>
      <c r="R23" s="37"/>
      <c r="S23" s="37"/>
      <c r="T23" s="37"/>
    </row>
    <row r="24" spans="1:20" ht="11.4" x14ac:dyDescent="0.2">
      <c r="A24" s="47" t="s">
        <v>116</v>
      </c>
      <c r="B24" s="52">
        <v>1.9004629629629631E-4</v>
      </c>
      <c r="C24" s="51">
        <f t="shared" si="0"/>
        <v>1.9954861111111115E-4</v>
      </c>
      <c r="D24" s="51"/>
      <c r="E24" s="51">
        <f t="shared" si="10"/>
        <v>2.1950347222222228E-4</v>
      </c>
      <c r="F24" s="51"/>
      <c r="G24" s="51">
        <f t="shared" si="12"/>
        <v>2.5941319444444449E-4</v>
      </c>
      <c r="H24" s="47" t="s">
        <v>95</v>
      </c>
      <c r="I24" s="52">
        <v>2.0243055555555555E-4</v>
      </c>
      <c r="J24" s="51">
        <f t="shared" si="2"/>
        <v>2.1255208333333334E-4</v>
      </c>
      <c r="K24" s="51"/>
      <c r="L24" s="51">
        <f t="shared" si="14"/>
        <v>2.338072916666667E-4</v>
      </c>
      <c r="M24" s="51"/>
      <c r="N24" s="51">
        <f t="shared" si="16"/>
        <v>2.7631770833333333E-4</v>
      </c>
      <c r="O24" s="51">
        <f t="shared" si="4"/>
        <v>3.1882812499999999E-4</v>
      </c>
      <c r="P24" s="47" t="s">
        <v>117</v>
      </c>
      <c r="Q24" s="37"/>
      <c r="R24" s="37"/>
      <c r="S24" s="37"/>
      <c r="T24" s="37"/>
    </row>
    <row r="25" spans="1:20" ht="11.4" x14ac:dyDescent="0.2">
      <c r="A25" s="47" t="s">
        <v>118</v>
      </c>
      <c r="B25" s="48"/>
      <c r="C25" s="49"/>
      <c r="D25" s="49"/>
      <c r="E25" s="49"/>
      <c r="F25" s="49"/>
      <c r="G25" s="49"/>
      <c r="H25" s="47" t="s">
        <v>95</v>
      </c>
      <c r="I25" s="52">
        <v>1.7303240740740742E-4</v>
      </c>
      <c r="J25" s="51">
        <f t="shared" si="2"/>
        <v>1.8168402777777779E-4</v>
      </c>
      <c r="K25" s="51"/>
      <c r="L25" s="51">
        <f t="shared" si="14"/>
        <v>1.9985243055555557E-4</v>
      </c>
      <c r="M25" s="51"/>
      <c r="N25" s="51">
        <f t="shared" si="16"/>
        <v>2.3618923611111114E-4</v>
      </c>
      <c r="O25" s="51">
        <f t="shared" si="4"/>
        <v>2.7252604166666668E-4</v>
      </c>
      <c r="P25" s="47" t="s">
        <v>114</v>
      </c>
      <c r="Q25" s="37"/>
      <c r="R25" s="37"/>
      <c r="S25" s="37"/>
      <c r="T25" s="37"/>
    </row>
    <row r="26" spans="1:20" ht="11.4" x14ac:dyDescent="0.2">
      <c r="A26" s="47"/>
      <c r="B26" s="48"/>
      <c r="C26" s="49"/>
      <c r="D26" s="49"/>
      <c r="E26" s="49"/>
      <c r="F26" s="49"/>
      <c r="G26" s="49"/>
      <c r="H26" s="47" t="s">
        <v>95</v>
      </c>
      <c r="I26" s="52">
        <v>1.6435185185185183E-4</v>
      </c>
      <c r="J26" s="51">
        <f t="shared" si="2"/>
        <v>1.7256944444444443E-4</v>
      </c>
      <c r="K26" s="51"/>
      <c r="L26" s="51">
        <f t="shared" si="14"/>
        <v>1.898263888888889E-4</v>
      </c>
      <c r="M26" s="51"/>
      <c r="N26" s="51">
        <f t="shared" si="16"/>
        <v>2.2434027777777776E-4</v>
      </c>
      <c r="O26" s="51"/>
      <c r="P26" s="47" t="s">
        <v>116</v>
      </c>
      <c r="Q26" s="37"/>
      <c r="R26" s="37"/>
      <c r="S26" s="37"/>
      <c r="T26" s="37"/>
    </row>
    <row r="27" spans="1:20" ht="11.4" x14ac:dyDescent="0.2">
      <c r="A27" s="47"/>
      <c r="B27" s="48"/>
      <c r="C27" s="49"/>
      <c r="D27" s="49"/>
      <c r="E27" s="49"/>
      <c r="F27" s="49"/>
      <c r="G27" s="49"/>
      <c r="H27" s="47" t="s">
        <v>95</v>
      </c>
      <c r="I27" s="48"/>
      <c r="J27" s="49"/>
      <c r="K27" s="49"/>
      <c r="L27" s="49"/>
      <c r="M27" s="49"/>
      <c r="N27" s="49"/>
      <c r="O27" s="51"/>
      <c r="P27" s="47" t="s">
        <v>118</v>
      </c>
      <c r="Q27" s="37"/>
      <c r="R27" s="37"/>
      <c r="S27" s="37"/>
      <c r="T27" s="37"/>
    </row>
    <row r="28" spans="1:20" ht="11.4" x14ac:dyDescent="0.2">
      <c r="A28" s="47" t="s">
        <v>94</v>
      </c>
      <c r="B28" s="48"/>
      <c r="C28" s="49"/>
      <c r="D28" s="49"/>
      <c r="E28" s="49"/>
      <c r="F28" s="49"/>
      <c r="G28" s="49"/>
      <c r="H28" s="50" t="s">
        <v>119</v>
      </c>
      <c r="I28" s="48"/>
      <c r="J28" s="49"/>
      <c r="K28" s="49"/>
      <c r="L28" s="49"/>
      <c r="M28" s="49"/>
      <c r="N28" s="49"/>
      <c r="O28" s="51">
        <f t="shared" ref="O28:O35" si="17">J28*1.5</f>
        <v>0</v>
      </c>
      <c r="P28" s="47" t="s">
        <v>94</v>
      </c>
      <c r="Q28" s="37"/>
      <c r="R28" s="37"/>
      <c r="S28" s="37"/>
      <c r="T28" s="37"/>
    </row>
    <row r="29" spans="1:20" ht="11.4" x14ac:dyDescent="0.2">
      <c r="A29" s="47" t="s">
        <v>96</v>
      </c>
      <c r="B29" s="48"/>
      <c r="C29" s="49"/>
      <c r="D29" s="49"/>
      <c r="E29" s="49"/>
      <c r="F29" s="49"/>
      <c r="G29" s="49"/>
      <c r="H29" s="47" t="s">
        <v>119</v>
      </c>
      <c r="I29" s="48"/>
      <c r="J29" s="49"/>
      <c r="K29" s="49"/>
      <c r="L29" s="49"/>
      <c r="M29" s="49"/>
      <c r="N29" s="49"/>
      <c r="O29" s="51">
        <f t="shared" si="17"/>
        <v>0</v>
      </c>
      <c r="P29" s="47" t="s">
        <v>96</v>
      </c>
      <c r="Q29" s="37"/>
      <c r="R29" s="37"/>
      <c r="S29" s="37"/>
      <c r="T29" s="37"/>
    </row>
    <row r="30" spans="1:20" ht="11.4" x14ac:dyDescent="0.2">
      <c r="A30" s="47" t="s">
        <v>97</v>
      </c>
      <c r="B30" s="48"/>
      <c r="C30" s="49"/>
      <c r="D30" s="49"/>
      <c r="E30" s="49"/>
      <c r="F30" s="49"/>
      <c r="G30" s="49"/>
      <c r="H30" s="47" t="s">
        <v>119</v>
      </c>
      <c r="I30" s="48"/>
      <c r="J30" s="49"/>
      <c r="K30" s="49"/>
      <c r="L30" s="49"/>
      <c r="M30" s="49"/>
      <c r="N30" s="49"/>
      <c r="O30" s="51">
        <f t="shared" si="17"/>
        <v>0</v>
      </c>
      <c r="P30" s="47" t="s">
        <v>97</v>
      </c>
      <c r="Q30" s="37"/>
      <c r="R30" s="37"/>
      <c r="S30" s="37"/>
      <c r="T30" s="37"/>
    </row>
    <row r="31" spans="1:20" ht="11.4" x14ac:dyDescent="0.2">
      <c r="A31" s="47" t="s">
        <v>98</v>
      </c>
      <c r="B31" s="52">
        <v>2.9594907407407407E-4</v>
      </c>
      <c r="C31" s="51">
        <f t="shared" ref="C28:D39" si="18">B31*1.05</f>
        <v>3.1074652777777779E-4</v>
      </c>
      <c r="D31" s="51">
        <f>C31*1.05</f>
        <v>3.2628385416666667E-4</v>
      </c>
      <c r="E31" s="51"/>
      <c r="F31" s="51">
        <f>D31*1.15</f>
        <v>3.7522643229166664E-4</v>
      </c>
      <c r="G31" s="51"/>
      <c r="H31" s="47" t="s">
        <v>119</v>
      </c>
      <c r="I31" s="48"/>
      <c r="J31" s="49"/>
      <c r="K31" s="49"/>
      <c r="L31" s="49"/>
      <c r="M31" s="49"/>
      <c r="N31" s="49"/>
      <c r="O31" s="51">
        <f t="shared" si="17"/>
        <v>0</v>
      </c>
      <c r="P31" s="47" t="s">
        <v>98</v>
      </c>
      <c r="Q31" s="37"/>
      <c r="R31" s="37"/>
      <c r="S31" s="37"/>
      <c r="T31" s="37"/>
    </row>
    <row r="32" spans="1:20" ht="11.4" x14ac:dyDescent="0.2">
      <c r="A32" s="47" t="s">
        <v>99</v>
      </c>
      <c r="B32" s="52">
        <v>2.892361111111111E-4</v>
      </c>
      <c r="C32" s="51">
        <f t="shared" si="18"/>
        <v>3.0369791666666669E-4</v>
      </c>
      <c r="D32" s="51">
        <f t="shared" si="18"/>
        <v>3.1888281250000005E-4</v>
      </c>
      <c r="E32" s="51"/>
      <c r="F32" s="51">
        <f t="shared" ref="F32:F39" si="19">D32*1.15</f>
        <v>3.6671523437500003E-4</v>
      </c>
      <c r="G32" s="51"/>
      <c r="H32" s="47" t="s">
        <v>119</v>
      </c>
      <c r="I32" s="48"/>
      <c r="J32" s="49"/>
      <c r="K32" s="49"/>
      <c r="L32" s="49"/>
      <c r="M32" s="49"/>
      <c r="N32" s="49"/>
      <c r="O32" s="51">
        <f t="shared" si="17"/>
        <v>0</v>
      </c>
      <c r="P32" s="47" t="s">
        <v>99</v>
      </c>
      <c r="Q32" s="37"/>
      <c r="R32" s="37"/>
      <c r="S32" s="37"/>
      <c r="T32" s="37"/>
    </row>
    <row r="33" spans="1:20" ht="11.4" x14ac:dyDescent="0.2">
      <c r="A33" s="47" t="s">
        <v>100</v>
      </c>
      <c r="B33" s="48"/>
      <c r="C33" s="49"/>
      <c r="D33" s="49"/>
      <c r="E33" s="49"/>
      <c r="F33" s="49"/>
      <c r="G33" s="49"/>
      <c r="H33" s="47" t="s">
        <v>119</v>
      </c>
      <c r="I33" s="48"/>
      <c r="J33" s="49"/>
      <c r="K33" s="49"/>
      <c r="L33" s="49"/>
      <c r="M33" s="49"/>
      <c r="N33" s="49"/>
      <c r="O33" s="51">
        <f t="shared" si="17"/>
        <v>0</v>
      </c>
      <c r="P33" s="47" t="s">
        <v>100</v>
      </c>
      <c r="Q33" s="37"/>
      <c r="R33" s="37"/>
      <c r="S33" s="37"/>
      <c r="T33" s="37"/>
    </row>
    <row r="34" spans="1:20" ht="11.4" x14ac:dyDescent="0.2">
      <c r="A34" s="47" t="s">
        <v>102</v>
      </c>
      <c r="B34" s="48"/>
      <c r="C34" s="49"/>
      <c r="D34" s="49"/>
      <c r="E34" s="49"/>
      <c r="F34" s="49"/>
      <c r="G34" s="49"/>
      <c r="H34" s="47" t="s">
        <v>119</v>
      </c>
      <c r="I34" s="48"/>
      <c r="J34" s="49"/>
      <c r="K34" s="49"/>
      <c r="L34" s="49"/>
      <c r="M34" s="49"/>
      <c r="N34" s="49"/>
      <c r="O34" s="51">
        <f t="shared" si="17"/>
        <v>0</v>
      </c>
      <c r="P34" s="47" t="s">
        <v>102</v>
      </c>
      <c r="Q34" s="37"/>
      <c r="R34" s="37"/>
      <c r="S34" s="37"/>
      <c r="T34" s="37"/>
    </row>
    <row r="35" spans="1:20" ht="11.4" x14ac:dyDescent="0.2">
      <c r="A35" s="47" t="s">
        <v>37</v>
      </c>
      <c r="B35" s="48"/>
      <c r="C35" s="49"/>
      <c r="D35" s="49"/>
      <c r="E35" s="49"/>
      <c r="F35" s="49"/>
      <c r="G35" s="49"/>
      <c r="H35" s="47" t="s">
        <v>119</v>
      </c>
      <c r="I35" s="48"/>
      <c r="J35" s="49"/>
      <c r="K35" s="49"/>
      <c r="L35" s="49"/>
      <c r="M35" s="49"/>
      <c r="N35" s="49"/>
      <c r="O35" s="51">
        <f t="shared" si="17"/>
        <v>0</v>
      </c>
      <c r="P35" s="47" t="s">
        <v>37</v>
      </c>
      <c r="Q35" s="37"/>
      <c r="R35" s="37"/>
      <c r="S35" s="37"/>
      <c r="T35" s="37"/>
    </row>
    <row r="36" spans="1:20" ht="11.4" x14ac:dyDescent="0.2">
      <c r="A36" s="47" t="s">
        <v>103</v>
      </c>
      <c r="B36" s="52">
        <v>3.8726851851851851E-4</v>
      </c>
      <c r="C36" s="51">
        <f t="shared" si="18"/>
        <v>4.0663194444444443E-4</v>
      </c>
      <c r="D36" s="51">
        <f t="shared" si="18"/>
        <v>4.2696354166666669E-4</v>
      </c>
      <c r="E36" s="51"/>
      <c r="F36" s="51">
        <f t="shared" si="19"/>
        <v>4.9100807291666665E-4</v>
      </c>
      <c r="G36" s="51"/>
      <c r="H36" s="47" t="s">
        <v>119</v>
      </c>
      <c r="I36" s="52">
        <v>3.0752314814814818E-4</v>
      </c>
      <c r="J36" s="51">
        <f t="shared" si="2"/>
        <v>3.228993055555556E-4</v>
      </c>
      <c r="K36" s="51">
        <f t="shared" si="2"/>
        <v>3.390442708333334E-4</v>
      </c>
      <c r="L36" s="51"/>
      <c r="M36" s="51">
        <f t="shared" ref="M32:M40" si="20">J36*1.15</f>
        <v>3.7133420138888893E-4</v>
      </c>
      <c r="N36" s="51"/>
      <c r="O36" s="51">
        <f t="shared" si="4"/>
        <v>4.8434895833333338E-4</v>
      </c>
      <c r="P36" s="47" t="s">
        <v>103</v>
      </c>
      <c r="Q36" s="37"/>
      <c r="R36" s="37"/>
      <c r="S36" s="37"/>
      <c r="T36" s="37"/>
    </row>
    <row r="37" spans="1:20" ht="11.4" x14ac:dyDescent="0.2">
      <c r="A37" s="47" t="s">
        <v>104</v>
      </c>
      <c r="B37" s="52">
        <v>3.5729166666666673E-4</v>
      </c>
      <c r="C37" s="51">
        <f t="shared" si="18"/>
        <v>3.7515625000000006E-4</v>
      </c>
      <c r="D37" s="51">
        <f t="shared" si="18"/>
        <v>3.9391406250000006E-4</v>
      </c>
      <c r="E37" s="51"/>
      <c r="F37" s="51">
        <f t="shared" si="19"/>
        <v>4.5300117187500004E-4</v>
      </c>
      <c r="G37" s="51"/>
      <c r="H37" s="47" t="s">
        <v>119</v>
      </c>
      <c r="I37" s="48"/>
      <c r="J37" s="49"/>
      <c r="K37" s="49"/>
      <c r="L37" s="49"/>
      <c r="M37" s="49"/>
      <c r="N37" s="49"/>
      <c r="O37" s="51">
        <f t="shared" si="4"/>
        <v>0</v>
      </c>
      <c r="P37" s="47" t="s">
        <v>104</v>
      </c>
      <c r="Q37" s="37"/>
      <c r="R37" s="37"/>
      <c r="S37" s="37"/>
      <c r="T37" s="37"/>
    </row>
    <row r="38" spans="1:20" ht="11.4" x14ac:dyDescent="0.2">
      <c r="A38" s="47" t="s">
        <v>105</v>
      </c>
      <c r="B38" s="52">
        <v>3.2754629629629632E-4</v>
      </c>
      <c r="C38" s="51">
        <f t="shared" si="18"/>
        <v>3.4392361111111114E-4</v>
      </c>
      <c r="D38" s="51">
        <f t="shared" si="18"/>
        <v>3.6111979166666671E-4</v>
      </c>
      <c r="E38" s="51"/>
      <c r="F38" s="51">
        <f t="shared" si="19"/>
        <v>4.1528776041666667E-4</v>
      </c>
      <c r="G38" s="51"/>
      <c r="H38" s="47" t="s">
        <v>119</v>
      </c>
      <c r="I38" s="52">
        <v>2.7060185185185184E-4</v>
      </c>
      <c r="J38" s="51">
        <f t="shared" si="2"/>
        <v>2.8413194444444444E-4</v>
      </c>
      <c r="K38" s="51">
        <f t="shared" si="2"/>
        <v>2.983385416666667E-4</v>
      </c>
      <c r="L38" s="51"/>
      <c r="M38" s="51">
        <f t="shared" si="20"/>
        <v>3.267517361111111E-4</v>
      </c>
      <c r="N38" s="51"/>
      <c r="O38" s="51">
        <f t="shared" si="4"/>
        <v>4.2619791666666663E-4</v>
      </c>
      <c r="P38" s="47" t="s">
        <v>105</v>
      </c>
      <c r="Q38" s="37"/>
      <c r="R38" s="37"/>
      <c r="S38" s="37"/>
      <c r="T38" s="37"/>
    </row>
    <row r="39" spans="1:20" ht="11.4" x14ac:dyDescent="0.2">
      <c r="A39" s="47" t="s">
        <v>106</v>
      </c>
      <c r="B39" s="48"/>
      <c r="C39" s="49"/>
      <c r="D39" s="49"/>
      <c r="E39" s="49"/>
      <c r="F39" s="49"/>
      <c r="G39" s="49"/>
      <c r="H39" s="47" t="s">
        <v>119</v>
      </c>
      <c r="I39" s="48"/>
      <c r="J39" s="49"/>
      <c r="K39" s="49"/>
      <c r="L39" s="49"/>
      <c r="M39" s="49"/>
      <c r="N39" s="49"/>
      <c r="O39" s="51">
        <f t="shared" si="4"/>
        <v>0</v>
      </c>
      <c r="P39" s="47" t="s">
        <v>106</v>
      </c>
      <c r="Q39" s="37"/>
      <c r="R39" s="37"/>
      <c r="S39" s="37"/>
      <c r="T39" s="37"/>
    </row>
    <row r="40" spans="1:20" ht="11.4" x14ac:dyDescent="0.2">
      <c r="A40" s="47" t="s">
        <v>107</v>
      </c>
      <c r="B40" s="48"/>
      <c r="C40" s="49"/>
      <c r="D40" s="49"/>
      <c r="E40" s="49"/>
      <c r="F40" s="49"/>
      <c r="G40" s="49"/>
      <c r="H40" s="47" t="s">
        <v>119</v>
      </c>
      <c r="I40" s="48"/>
      <c r="J40" s="49"/>
      <c r="K40" s="49"/>
      <c r="L40" s="49"/>
      <c r="M40" s="49"/>
      <c r="N40" s="49"/>
      <c r="O40" s="51">
        <f t="shared" si="4"/>
        <v>0</v>
      </c>
      <c r="P40" s="47" t="s">
        <v>107</v>
      </c>
      <c r="Q40" s="37"/>
      <c r="R40" s="37"/>
      <c r="S40" s="37"/>
      <c r="T40" s="37"/>
    </row>
    <row r="41" spans="1:20" ht="11.4" x14ac:dyDescent="0.2">
      <c r="A41" s="47" t="s">
        <v>108</v>
      </c>
      <c r="B41" s="48"/>
      <c r="C41" s="49"/>
      <c r="D41" s="49"/>
      <c r="E41" s="49"/>
      <c r="F41" s="49"/>
      <c r="G41" s="49"/>
      <c r="H41" s="47" t="s">
        <v>119</v>
      </c>
      <c r="I41" s="48"/>
      <c r="J41" s="49"/>
      <c r="K41" s="49"/>
      <c r="L41" s="49"/>
      <c r="M41" s="49"/>
      <c r="N41" s="49"/>
      <c r="O41" s="51"/>
      <c r="P41" s="47" t="s">
        <v>108</v>
      </c>
      <c r="Q41" s="37"/>
      <c r="R41" s="37"/>
      <c r="S41" s="37"/>
      <c r="T41" s="37"/>
    </row>
    <row r="42" spans="1:20" ht="11.4" x14ac:dyDescent="0.2">
      <c r="A42" s="47" t="s">
        <v>120</v>
      </c>
      <c r="B42" s="48"/>
      <c r="C42" s="49"/>
      <c r="D42" s="49"/>
      <c r="E42" s="49"/>
      <c r="F42" s="49"/>
      <c r="G42" s="49"/>
      <c r="H42" s="47" t="s">
        <v>119</v>
      </c>
      <c r="I42" s="48"/>
      <c r="J42" s="49"/>
      <c r="K42" s="49"/>
      <c r="L42" s="49"/>
      <c r="M42" s="49"/>
      <c r="N42" s="49"/>
      <c r="O42" s="51"/>
      <c r="P42" s="47" t="s">
        <v>120</v>
      </c>
      <c r="Q42" s="37"/>
      <c r="R42" s="37"/>
      <c r="S42" s="37"/>
      <c r="T42" s="37"/>
    </row>
    <row r="43" spans="1:20" ht="11.4" x14ac:dyDescent="0.2">
      <c r="A43" s="47" t="s">
        <v>110</v>
      </c>
      <c r="B43" s="48"/>
      <c r="C43" s="49"/>
      <c r="D43" s="49"/>
      <c r="E43" s="49"/>
      <c r="F43" s="49"/>
      <c r="G43" s="49"/>
      <c r="H43" s="47" t="s">
        <v>119</v>
      </c>
      <c r="I43" s="48"/>
      <c r="J43" s="49"/>
      <c r="K43" s="49"/>
      <c r="L43" s="49"/>
      <c r="M43" s="49"/>
      <c r="N43" s="49"/>
      <c r="O43" s="51"/>
      <c r="P43" s="47" t="s">
        <v>110</v>
      </c>
      <c r="Q43" s="37"/>
      <c r="R43" s="37"/>
      <c r="S43" s="37"/>
      <c r="T43" s="37"/>
    </row>
    <row r="44" spans="1:20" ht="11.4" x14ac:dyDescent="0.2">
      <c r="A44" s="47" t="s">
        <v>112</v>
      </c>
      <c r="B44" s="52">
        <v>2.9861111111111109E-4</v>
      </c>
      <c r="C44" s="51">
        <f t="shared" ref="C44:C55" si="21">B44*1.05</f>
        <v>3.1354166666666667E-4</v>
      </c>
      <c r="D44" s="51">
        <f>C44*1.05</f>
        <v>3.2921875000000003E-4</v>
      </c>
      <c r="E44" s="51"/>
      <c r="F44" s="51">
        <f>C44*1.15</f>
        <v>3.6057291666666665E-4</v>
      </c>
      <c r="G44" s="51"/>
      <c r="H44" s="47" t="s">
        <v>119</v>
      </c>
      <c r="I44" s="48"/>
      <c r="J44" s="49"/>
      <c r="K44" s="49"/>
      <c r="L44" s="49"/>
      <c r="M44" s="49"/>
      <c r="N44" s="49"/>
      <c r="O44" s="51"/>
      <c r="P44" s="47" t="s">
        <v>112</v>
      </c>
      <c r="Q44" s="37"/>
      <c r="R44" s="37"/>
      <c r="S44" s="37"/>
      <c r="T44" s="37"/>
    </row>
    <row r="45" spans="1:20" ht="11.4" x14ac:dyDescent="0.2">
      <c r="A45" s="47" t="s">
        <v>115</v>
      </c>
      <c r="B45" s="48"/>
      <c r="C45" s="49"/>
      <c r="D45" s="49"/>
      <c r="E45" s="49"/>
      <c r="F45" s="49"/>
      <c r="G45" s="49"/>
      <c r="H45" s="47" t="s">
        <v>119</v>
      </c>
      <c r="I45" s="52">
        <v>4.8333333333333328E-4</v>
      </c>
      <c r="J45" s="51">
        <f t="shared" ref="J45:J47" si="22">I45*1.05</f>
        <v>5.0749999999999992E-4</v>
      </c>
      <c r="K45" s="51"/>
      <c r="L45" s="51">
        <f>J45*1.1</f>
        <v>5.5824999999999994E-4</v>
      </c>
      <c r="M45" s="51"/>
      <c r="N45" s="51">
        <f>J45*1.3</f>
        <v>6.5974999999999996E-4</v>
      </c>
      <c r="O45" s="51">
        <f t="shared" ref="O45:O47" si="23">J45*1.5</f>
        <v>7.6124999999999988E-4</v>
      </c>
      <c r="P45" s="47" t="s">
        <v>115</v>
      </c>
      <c r="Q45" s="37"/>
      <c r="R45" s="37"/>
      <c r="S45" s="37"/>
      <c r="T45" s="37"/>
    </row>
    <row r="46" spans="1:20" ht="11.4" x14ac:dyDescent="0.2">
      <c r="A46" s="47" t="s">
        <v>117</v>
      </c>
      <c r="B46" s="48"/>
      <c r="C46" s="49"/>
      <c r="D46" s="49"/>
      <c r="E46" s="49"/>
      <c r="F46" s="49"/>
      <c r="G46" s="49"/>
      <c r="H46" s="47" t="s">
        <v>119</v>
      </c>
      <c r="I46" s="48"/>
      <c r="J46" s="49"/>
      <c r="K46" s="49"/>
      <c r="L46" s="49"/>
      <c r="M46" s="49"/>
      <c r="N46" s="49"/>
      <c r="O46" s="51">
        <f t="shared" si="23"/>
        <v>0</v>
      </c>
      <c r="P46" s="47" t="s">
        <v>117</v>
      </c>
      <c r="Q46" s="37"/>
      <c r="R46" s="37"/>
      <c r="S46" s="37"/>
      <c r="T46" s="37"/>
    </row>
    <row r="47" spans="1:20" ht="11.4" x14ac:dyDescent="0.2">
      <c r="A47" s="47" t="s">
        <v>114</v>
      </c>
      <c r="B47" s="48"/>
      <c r="C47" s="49"/>
      <c r="D47" s="49"/>
      <c r="E47" s="49"/>
      <c r="F47" s="49"/>
      <c r="G47" s="49"/>
      <c r="H47" s="47" t="s">
        <v>119</v>
      </c>
      <c r="I47" s="48"/>
      <c r="J47" s="49"/>
      <c r="K47" s="49"/>
      <c r="L47" s="49"/>
      <c r="M47" s="49"/>
      <c r="N47" s="49"/>
      <c r="O47" s="51">
        <f t="shared" si="23"/>
        <v>0</v>
      </c>
      <c r="P47" s="47" t="s">
        <v>114</v>
      </c>
      <c r="Q47" s="37"/>
      <c r="R47" s="37"/>
      <c r="S47" s="37"/>
      <c r="T47" s="37"/>
    </row>
    <row r="48" spans="1:20" ht="11.4" x14ac:dyDescent="0.2">
      <c r="A48" s="47" t="s">
        <v>116</v>
      </c>
      <c r="B48" s="48"/>
      <c r="C48" s="49"/>
      <c r="D48" s="49"/>
      <c r="E48" s="49"/>
      <c r="F48" s="49"/>
      <c r="G48" s="49"/>
      <c r="H48" s="47" t="s">
        <v>119</v>
      </c>
      <c r="I48" s="48"/>
      <c r="J48" s="49"/>
      <c r="K48" s="49"/>
      <c r="L48" s="49"/>
      <c r="M48" s="49"/>
      <c r="N48" s="49"/>
      <c r="O48" s="51">
        <f t="shared" si="4"/>
        <v>0</v>
      </c>
      <c r="P48" s="47" t="s">
        <v>116</v>
      </c>
      <c r="Q48" s="37"/>
      <c r="R48" s="37"/>
      <c r="S48" s="37"/>
      <c r="T48" s="37"/>
    </row>
    <row r="49" spans="1:20" ht="11.4" x14ac:dyDescent="0.2">
      <c r="A49" s="47" t="s">
        <v>118</v>
      </c>
      <c r="B49" s="48"/>
      <c r="C49" s="49"/>
      <c r="D49" s="49"/>
      <c r="E49" s="49"/>
      <c r="F49" s="49"/>
      <c r="G49" s="49"/>
      <c r="H49" s="47" t="s">
        <v>119</v>
      </c>
      <c r="I49" s="52">
        <v>2.7337962962962966E-4</v>
      </c>
      <c r="J49" s="51">
        <f t="shared" si="2"/>
        <v>2.8704861111111113E-4</v>
      </c>
      <c r="K49" s="51"/>
      <c r="L49" s="51">
        <f t="shared" ref="L46:L61" si="24">J49*1.1</f>
        <v>3.1575347222222226E-4</v>
      </c>
      <c r="M49" s="51"/>
      <c r="N49" s="51">
        <f t="shared" ref="N46:N61" si="25">J49*1.3</f>
        <v>3.7316319444444446E-4</v>
      </c>
      <c r="O49" s="51">
        <f t="shared" si="4"/>
        <v>4.3057291666666667E-4</v>
      </c>
      <c r="P49" s="47" t="s">
        <v>118</v>
      </c>
      <c r="Q49" s="37"/>
      <c r="R49" s="37"/>
      <c r="S49" s="37"/>
      <c r="T49" s="37"/>
    </row>
    <row r="50" spans="1:20" ht="11.4" x14ac:dyDescent="0.2">
      <c r="A50" s="47" t="s">
        <v>121</v>
      </c>
      <c r="B50" s="48"/>
      <c r="C50" s="49"/>
      <c r="D50" s="49"/>
      <c r="E50" s="49"/>
      <c r="F50" s="49"/>
      <c r="G50" s="49"/>
      <c r="H50" s="47" t="s">
        <v>119</v>
      </c>
      <c r="I50" s="48"/>
      <c r="J50" s="49"/>
      <c r="K50" s="49"/>
      <c r="L50" s="49"/>
      <c r="M50" s="49"/>
      <c r="N50" s="49"/>
      <c r="O50" s="51">
        <f t="shared" si="4"/>
        <v>0</v>
      </c>
      <c r="P50" s="47" t="s">
        <v>121</v>
      </c>
      <c r="Q50" s="37"/>
      <c r="R50" s="37"/>
      <c r="S50" s="37"/>
      <c r="T50" s="37"/>
    </row>
    <row r="51" spans="1:20" ht="11.4" x14ac:dyDescent="0.2">
      <c r="A51" s="47" t="s">
        <v>122</v>
      </c>
      <c r="B51" s="48"/>
      <c r="C51" s="49"/>
      <c r="D51" s="49"/>
      <c r="E51" s="49"/>
      <c r="F51" s="49"/>
      <c r="G51" s="49"/>
      <c r="H51" s="47" t="s">
        <v>119</v>
      </c>
      <c r="I51" s="48"/>
      <c r="J51" s="49"/>
      <c r="K51" s="49"/>
      <c r="L51" s="49"/>
      <c r="M51" s="49"/>
      <c r="N51" s="49"/>
      <c r="O51" s="51">
        <f t="shared" si="4"/>
        <v>0</v>
      </c>
      <c r="P51" s="47" t="s">
        <v>122</v>
      </c>
      <c r="Q51" s="37"/>
      <c r="R51" s="37"/>
      <c r="S51" s="37"/>
      <c r="T51" s="37"/>
    </row>
    <row r="52" spans="1:20" ht="11.4" x14ac:dyDescent="0.2">
      <c r="A52" s="47" t="s">
        <v>123</v>
      </c>
      <c r="B52" s="52">
        <v>3.2534722222222221E-4</v>
      </c>
      <c r="C52" s="51">
        <f t="shared" si="21"/>
        <v>3.4161458333333331E-4</v>
      </c>
      <c r="D52" s="51">
        <f>C52*1.05</f>
        <v>3.5869531249999996E-4</v>
      </c>
      <c r="E52" s="51">
        <f t="shared" ref="E46:E55" si="26">C52*1.1</f>
        <v>3.7577604166666667E-4</v>
      </c>
      <c r="F52" s="51">
        <f>C52*1.15</f>
        <v>3.9285677083333327E-4</v>
      </c>
      <c r="G52" s="51">
        <f t="shared" ref="G46:G55" si="27">C52*1.3</f>
        <v>4.4409895833333329E-4</v>
      </c>
      <c r="H52" s="47" t="s">
        <v>119</v>
      </c>
      <c r="I52" s="52">
        <v>2.652777777777778E-4</v>
      </c>
      <c r="J52" s="51">
        <f t="shared" si="2"/>
        <v>2.7854166666666668E-4</v>
      </c>
      <c r="K52" s="51">
        <f t="shared" ref="K43:K65" si="28">J52*1.05</f>
        <v>2.9246875000000003E-4</v>
      </c>
      <c r="L52" s="51">
        <f t="shared" si="24"/>
        <v>3.0639583333333338E-4</v>
      </c>
      <c r="M52" s="51">
        <f t="shared" ref="M43:M65" si="29">J52*1.15</f>
        <v>3.2032291666666667E-4</v>
      </c>
      <c r="N52" s="51">
        <f t="shared" si="25"/>
        <v>3.6210416666666672E-4</v>
      </c>
      <c r="O52" s="51">
        <f t="shared" si="4"/>
        <v>4.178125E-4</v>
      </c>
      <c r="P52" s="47" t="s">
        <v>123</v>
      </c>
      <c r="Q52" s="37"/>
      <c r="R52" s="37"/>
      <c r="S52" s="37"/>
      <c r="T52" s="37"/>
    </row>
    <row r="53" spans="1:20" ht="11.4" x14ac:dyDescent="0.2">
      <c r="A53" s="47" t="s">
        <v>94</v>
      </c>
      <c r="B53" s="48"/>
      <c r="C53" s="49"/>
      <c r="D53" s="49"/>
      <c r="E53" s="49"/>
      <c r="F53" s="49"/>
      <c r="G53" s="49"/>
      <c r="H53" s="50" t="s">
        <v>124</v>
      </c>
      <c r="I53" s="48"/>
      <c r="J53" s="49"/>
      <c r="K53" s="49"/>
      <c r="L53" s="49"/>
      <c r="M53" s="49"/>
      <c r="N53" s="49"/>
      <c r="O53" s="51">
        <f t="shared" si="4"/>
        <v>0</v>
      </c>
      <c r="P53" s="47" t="s">
        <v>94</v>
      </c>
      <c r="Q53" s="37"/>
      <c r="R53" s="37"/>
      <c r="S53" s="37"/>
      <c r="T53" s="37"/>
    </row>
    <row r="54" spans="1:20" ht="11.4" x14ac:dyDescent="0.2">
      <c r="A54" s="47" t="s">
        <v>96</v>
      </c>
      <c r="B54" s="48"/>
      <c r="C54" s="49"/>
      <c r="D54" s="49"/>
      <c r="E54" s="49"/>
      <c r="F54" s="49"/>
      <c r="G54" s="49"/>
      <c r="H54" s="47" t="s">
        <v>124</v>
      </c>
      <c r="I54" s="48"/>
      <c r="J54" s="49"/>
      <c r="K54" s="49"/>
      <c r="L54" s="49"/>
      <c r="M54" s="49"/>
      <c r="N54" s="49"/>
      <c r="O54" s="51">
        <f t="shared" si="4"/>
        <v>0</v>
      </c>
      <c r="P54" s="47" t="s">
        <v>96</v>
      </c>
      <c r="Q54" s="37"/>
      <c r="R54" s="37"/>
      <c r="S54" s="37"/>
      <c r="T54" s="37"/>
    </row>
    <row r="55" spans="1:20" ht="11.4" x14ac:dyDescent="0.2">
      <c r="A55" s="47" t="s">
        <v>97</v>
      </c>
      <c r="B55" s="48"/>
      <c r="C55" s="49"/>
      <c r="D55" s="49"/>
      <c r="E55" s="49"/>
      <c r="F55" s="49"/>
      <c r="G55" s="49"/>
      <c r="H55" s="47" t="s">
        <v>124</v>
      </c>
      <c r="I55" s="48"/>
      <c r="J55" s="49"/>
      <c r="K55" s="49"/>
      <c r="L55" s="49"/>
      <c r="M55" s="49"/>
      <c r="N55" s="49"/>
      <c r="O55" s="51">
        <f t="shared" si="4"/>
        <v>0</v>
      </c>
      <c r="P55" s="47" t="s">
        <v>97</v>
      </c>
      <c r="Q55" s="37"/>
      <c r="R55" s="37"/>
      <c r="S55" s="37"/>
      <c r="T55" s="37"/>
    </row>
    <row r="56" spans="1:20" ht="11.4" x14ac:dyDescent="0.2">
      <c r="A56" s="47" t="s">
        <v>98</v>
      </c>
      <c r="B56" s="52">
        <v>7.0949074074074068E-4</v>
      </c>
      <c r="C56" s="51">
        <f t="shared" si="0"/>
        <v>7.4496527777777777E-4</v>
      </c>
      <c r="D56" s="51">
        <f>C56*1.05</f>
        <v>7.8221354166666673E-4</v>
      </c>
      <c r="E56" s="51"/>
      <c r="F56" s="51">
        <f>C56*1.15</f>
        <v>8.5671006944444434E-4</v>
      </c>
      <c r="G56" s="51"/>
      <c r="H56" s="47" t="s">
        <v>124</v>
      </c>
      <c r="I56" s="52">
        <v>6.03587962962963E-4</v>
      </c>
      <c r="J56" s="51">
        <f t="shared" si="2"/>
        <v>6.3376736111111121E-4</v>
      </c>
      <c r="K56" s="51">
        <f t="shared" si="28"/>
        <v>6.6545572916666684E-4</v>
      </c>
      <c r="L56" s="51"/>
      <c r="M56" s="51">
        <f t="shared" si="29"/>
        <v>7.2883246527777779E-4</v>
      </c>
      <c r="N56" s="51"/>
      <c r="O56" s="51">
        <f t="shared" si="4"/>
        <v>9.5065104166666681E-4</v>
      </c>
      <c r="P56" s="47" t="s">
        <v>98</v>
      </c>
      <c r="Q56" s="37"/>
      <c r="R56" s="37"/>
      <c r="S56" s="37"/>
      <c r="T56" s="37"/>
    </row>
    <row r="57" spans="1:20" ht="11.4" x14ac:dyDescent="0.2">
      <c r="A57" s="47" t="s">
        <v>99</v>
      </c>
      <c r="B57" s="52">
        <v>6.8912037037037032E-4</v>
      </c>
      <c r="C57" s="51">
        <f t="shared" si="0"/>
        <v>7.2357638888888884E-4</v>
      </c>
      <c r="D57" s="51">
        <f t="shared" si="0"/>
        <v>7.5975520833333331E-4</v>
      </c>
      <c r="E57" s="51"/>
      <c r="F57" s="51">
        <f t="shared" ref="F57:F65" si="30">C57*1.15</f>
        <v>8.3211284722222215E-4</v>
      </c>
      <c r="G57" s="51"/>
      <c r="H57" s="47" t="s">
        <v>124</v>
      </c>
      <c r="I57" s="52">
        <v>5.7824074074074071E-4</v>
      </c>
      <c r="J57" s="51">
        <f t="shared" si="2"/>
        <v>6.0715277777777775E-4</v>
      </c>
      <c r="K57" s="51">
        <f t="shared" si="28"/>
        <v>6.3751041666666665E-4</v>
      </c>
      <c r="L57" s="51"/>
      <c r="M57" s="51">
        <f t="shared" si="29"/>
        <v>6.9822569444444435E-4</v>
      </c>
      <c r="N57" s="51"/>
      <c r="O57" s="51">
        <f t="shared" si="4"/>
        <v>9.1072916666666667E-4</v>
      </c>
      <c r="P57" s="47" t="s">
        <v>99</v>
      </c>
      <c r="Q57" s="37"/>
      <c r="R57" s="37"/>
      <c r="S57" s="37"/>
      <c r="T57" s="37"/>
    </row>
    <row r="58" spans="1:20" ht="11.4" x14ac:dyDescent="0.2">
      <c r="A58" s="47" t="s">
        <v>100</v>
      </c>
      <c r="B58" s="52">
        <v>6.8391203703703702E-4</v>
      </c>
      <c r="C58" s="51">
        <f t="shared" si="0"/>
        <v>7.181076388888889E-4</v>
      </c>
      <c r="D58" s="51">
        <f t="shared" si="0"/>
        <v>7.5401302083333342E-4</v>
      </c>
      <c r="E58" s="51"/>
      <c r="F58" s="51">
        <f t="shared" si="30"/>
        <v>8.2582378472222215E-4</v>
      </c>
      <c r="G58" s="51"/>
      <c r="H58" s="47" t="s">
        <v>124</v>
      </c>
      <c r="I58" s="52">
        <v>5.8715277777777769E-4</v>
      </c>
      <c r="J58" s="51">
        <f t="shared" si="2"/>
        <v>6.1651041666666657E-4</v>
      </c>
      <c r="K58" s="51">
        <f t="shared" si="28"/>
        <v>6.4733593749999991E-4</v>
      </c>
      <c r="L58" s="51"/>
      <c r="M58" s="51">
        <f t="shared" si="29"/>
        <v>7.0898697916666647E-4</v>
      </c>
      <c r="N58" s="51"/>
      <c r="O58" s="53">
        <f t="shared" si="4"/>
        <v>9.2476562499999981E-4</v>
      </c>
      <c r="P58" s="47" t="s">
        <v>100</v>
      </c>
      <c r="Q58" s="37"/>
      <c r="R58" s="37"/>
      <c r="S58" s="37"/>
      <c r="T58" s="37"/>
    </row>
    <row r="59" spans="1:20" ht="11.4" x14ac:dyDescent="0.2">
      <c r="A59" s="47" t="s">
        <v>125</v>
      </c>
      <c r="B59" s="52">
        <v>6.8773148148148155E-4</v>
      </c>
      <c r="C59" s="51">
        <f t="shared" si="0"/>
        <v>7.2211805555555571E-4</v>
      </c>
      <c r="D59" s="51">
        <f t="shared" si="0"/>
        <v>7.5822395833333351E-4</v>
      </c>
      <c r="E59" s="51"/>
      <c r="F59" s="51">
        <f t="shared" si="30"/>
        <v>8.3043576388888902E-4</v>
      </c>
      <c r="G59" s="51"/>
      <c r="H59" s="47" t="s">
        <v>124</v>
      </c>
      <c r="I59" s="52">
        <v>5.6678240740740734E-4</v>
      </c>
      <c r="J59" s="51">
        <f t="shared" si="2"/>
        <v>5.9512152777777775E-4</v>
      </c>
      <c r="K59" s="51">
        <f t="shared" si="28"/>
        <v>6.248776041666667E-4</v>
      </c>
      <c r="L59" s="51"/>
      <c r="M59" s="51">
        <f t="shared" si="29"/>
        <v>6.8438975694444439E-4</v>
      </c>
      <c r="N59" s="51"/>
      <c r="O59" s="53"/>
      <c r="P59" s="47" t="s">
        <v>125</v>
      </c>
      <c r="Q59" s="37"/>
      <c r="R59" s="37"/>
      <c r="S59" s="37"/>
      <c r="T59" s="37"/>
    </row>
    <row r="60" spans="1:20" ht="11.4" x14ac:dyDescent="0.2">
      <c r="A60" s="47" t="s">
        <v>102</v>
      </c>
      <c r="B60" s="48"/>
      <c r="C60" s="49"/>
      <c r="D60" s="49"/>
      <c r="E60" s="49"/>
      <c r="F60" s="49"/>
      <c r="G60" s="49"/>
      <c r="H60" s="47" t="s">
        <v>124</v>
      </c>
      <c r="I60" s="48"/>
      <c r="J60" s="49"/>
      <c r="K60" s="49"/>
      <c r="L60" s="49"/>
      <c r="M60" s="49"/>
      <c r="N60" s="49"/>
      <c r="O60" s="53">
        <f t="shared" ref="O60:O64" si="31">J60*1.5</f>
        <v>0</v>
      </c>
      <c r="P60" s="47" t="s">
        <v>102</v>
      </c>
      <c r="Q60" s="37"/>
      <c r="R60" s="37"/>
      <c r="S60" s="37"/>
      <c r="T60" s="37"/>
    </row>
    <row r="61" spans="1:20" ht="11.4" x14ac:dyDescent="0.2">
      <c r="A61" s="47" t="s">
        <v>37</v>
      </c>
      <c r="B61" s="48"/>
      <c r="C61" s="49"/>
      <c r="D61" s="49"/>
      <c r="E61" s="49"/>
      <c r="F61" s="49"/>
      <c r="G61" s="49"/>
      <c r="H61" s="47" t="s">
        <v>124</v>
      </c>
      <c r="I61" s="48"/>
      <c r="J61" s="49"/>
      <c r="K61" s="49"/>
      <c r="L61" s="49"/>
      <c r="M61" s="49"/>
      <c r="N61" s="49"/>
      <c r="O61" s="53">
        <f t="shared" si="31"/>
        <v>0</v>
      </c>
      <c r="P61" s="47" t="s">
        <v>37</v>
      </c>
      <c r="Q61" s="37"/>
      <c r="R61" s="37"/>
      <c r="S61" s="37"/>
      <c r="T61" s="37"/>
    </row>
    <row r="62" spans="1:20" ht="11.4" x14ac:dyDescent="0.2">
      <c r="A62" s="47" t="s">
        <v>103</v>
      </c>
      <c r="B62" s="48"/>
      <c r="C62" s="49"/>
      <c r="D62" s="49"/>
      <c r="E62" s="49"/>
      <c r="F62" s="49"/>
      <c r="G62" s="49"/>
      <c r="H62" s="47" t="s">
        <v>124</v>
      </c>
      <c r="I62" s="48"/>
      <c r="J62" s="49"/>
      <c r="K62" s="49"/>
      <c r="L62" s="49"/>
      <c r="M62" s="49"/>
      <c r="N62" s="49"/>
      <c r="O62" s="53">
        <f t="shared" si="31"/>
        <v>0</v>
      </c>
      <c r="P62" s="47" t="s">
        <v>103</v>
      </c>
      <c r="Q62" s="37"/>
      <c r="R62" s="37"/>
      <c r="S62" s="37"/>
      <c r="T62" s="37"/>
    </row>
    <row r="63" spans="1:20" ht="11.4" x14ac:dyDescent="0.2">
      <c r="A63" s="47" t="s">
        <v>104</v>
      </c>
      <c r="B63" s="48"/>
      <c r="C63" s="49"/>
      <c r="D63" s="49"/>
      <c r="E63" s="49"/>
      <c r="F63" s="49"/>
      <c r="G63" s="49"/>
      <c r="H63" s="47" t="s">
        <v>124</v>
      </c>
      <c r="I63" s="52">
        <v>6.6076388888888879E-4</v>
      </c>
      <c r="J63" s="51">
        <f t="shared" si="2"/>
        <v>6.9380208333333327E-4</v>
      </c>
      <c r="K63" s="51">
        <f t="shared" si="28"/>
        <v>7.2849218749999997E-4</v>
      </c>
      <c r="L63" s="51"/>
      <c r="M63" s="51">
        <f t="shared" si="29"/>
        <v>7.9787239583333316E-4</v>
      </c>
      <c r="N63" s="51"/>
      <c r="O63" s="53">
        <f t="shared" si="31"/>
        <v>1.040703125E-3</v>
      </c>
      <c r="P63" s="47" t="s">
        <v>104</v>
      </c>
      <c r="Q63" s="37"/>
      <c r="R63" s="37"/>
      <c r="S63" s="37"/>
      <c r="T63" s="37"/>
    </row>
    <row r="64" spans="1:20" ht="11.4" x14ac:dyDescent="0.2">
      <c r="A64" s="47" t="s">
        <v>105</v>
      </c>
      <c r="B64" s="52">
        <v>7.8194444444444438E-4</v>
      </c>
      <c r="C64" s="51">
        <f t="shared" si="0"/>
        <v>8.2104166666666664E-4</v>
      </c>
      <c r="D64" s="51">
        <f t="shared" si="0"/>
        <v>8.6209375000000001E-4</v>
      </c>
      <c r="E64" s="51"/>
      <c r="F64" s="51">
        <f t="shared" si="30"/>
        <v>9.4419791666666654E-4</v>
      </c>
      <c r="G64" s="51"/>
      <c r="H64" s="47" t="s">
        <v>124</v>
      </c>
      <c r="I64" s="52">
        <v>6.1909722222222227E-4</v>
      </c>
      <c r="J64" s="51">
        <f t="shared" si="2"/>
        <v>6.5005208333333343E-4</v>
      </c>
      <c r="K64" s="51">
        <f t="shared" si="28"/>
        <v>6.8255468750000011E-4</v>
      </c>
      <c r="L64" s="51"/>
      <c r="M64" s="51">
        <f t="shared" si="29"/>
        <v>7.4755989583333337E-4</v>
      </c>
      <c r="N64" s="51"/>
      <c r="O64" s="53">
        <f t="shared" si="31"/>
        <v>9.7507812500000014E-4</v>
      </c>
      <c r="P64" s="47" t="s">
        <v>105</v>
      </c>
      <c r="Q64" s="37"/>
      <c r="R64" s="37"/>
      <c r="S64" s="37"/>
      <c r="T64" s="37"/>
    </row>
    <row r="65" spans="1:20" ht="11.4" x14ac:dyDescent="0.2">
      <c r="A65" s="47" t="s">
        <v>106</v>
      </c>
      <c r="B65" s="52">
        <v>7.5752314814814812E-4</v>
      </c>
      <c r="C65" s="51">
        <f t="shared" si="0"/>
        <v>7.9539930555555559E-4</v>
      </c>
      <c r="D65" s="51">
        <f t="shared" si="0"/>
        <v>8.3516927083333338E-4</v>
      </c>
      <c r="E65" s="51"/>
      <c r="F65" s="51">
        <f t="shared" si="30"/>
        <v>9.1470920138888884E-4</v>
      </c>
      <c r="G65" s="51"/>
      <c r="H65" s="47" t="s">
        <v>124</v>
      </c>
      <c r="I65" s="52">
        <v>6.1134259259259258E-4</v>
      </c>
      <c r="J65" s="51">
        <f t="shared" si="2"/>
        <v>6.4190972222222221E-4</v>
      </c>
      <c r="K65" s="51">
        <f t="shared" si="28"/>
        <v>6.7400520833333331E-4</v>
      </c>
      <c r="L65" s="51"/>
      <c r="M65" s="51">
        <f t="shared" si="29"/>
        <v>7.3819618055555552E-4</v>
      </c>
      <c r="N65" s="51"/>
      <c r="O65" s="53">
        <f t="shared" si="4"/>
        <v>9.6286458333333337E-4</v>
      </c>
      <c r="P65" s="47" t="s">
        <v>106</v>
      </c>
      <c r="Q65" s="37"/>
      <c r="R65" s="37"/>
      <c r="S65" s="37"/>
      <c r="T65" s="37"/>
    </row>
    <row r="66" spans="1:20" ht="11.4" x14ac:dyDescent="0.2">
      <c r="A66" s="47" t="s">
        <v>107</v>
      </c>
      <c r="B66" s="48"/>
      <c r="C66" s="49"/>
      <c r="D66" s="49"/>
      <c r="E66" s="49"/>
      <c r="F66" s="49"/>
      <c r="G66" s="49"/>
      <c r="H66" s="47" t="s">
        <v>124</v>
      </c>
      <c r="I66" s="48"/>
      <c r="J66" s="49"/>
      <c r="K66" s="49"/>
      <c r="L66" s="49"/>
      <c r="M66" s="49"/>
      <c r="N66" s="49"/>
      <c r="O66" s="51">
        <f t="shared" si="4"/>
        <v>0</v>
      </c>
      <c r="P66" s="47" t="s">
        <v>107</v>
      </c>
      <c r="Q66" s="37"/>
      <c r="R66" s="37"/>
      <c r="S66" s="37"/>
      <c r="T66" s="37"/>
    </row>
    <row r="67" spans="1:20" ht="11.4" x14ac:dyDescent="0.2">
      <c r="A67" s="47" t="s">
        <v>108</v>
      </c>
      <c r="B67" s="48"/>
      <c r="C67" s="49"/>
      <c r="D67" s="49"/>
      <c r="E67" s="49"/>
      <c r="F67" s="49"/>
      <c r="G67" s="49"/>
      <c r="H67" s="47" t="s">
        <v>124</v>
      </c>
      <c r="I67" s="48"/>
      <c r="J67" s="49"/>
      <c r="K67" s="49"/>
      <c r="L67" s="49"/>
      <c r="M67" s="49"/>
      <c r="N67" s="49"/>
      <c r="O67" s="51">
        <f t="shared" si="4"/>
        <v>0</v>
      </c>
      <c r="P67" s="47" t="s">
        <v>108</v>
      </c>
      <c r="Q67" s="37"/>
      <c r="R67" s="37"/>
      <c r="S67" s="37"/>
      <c r="T67" s="37"/>
    </row>
    <row r="68" spans="1:20" ht="11.4" x14ac:dyDescent="0.2">
      <c r="A68" s="47" t="s">
        <v>120</v>
      </c>
      <c r="B68" s="48"/>
      <c r="C68" s="49"/>
      <c r="D68" s="49"/>
      <c r="E68" s="49"/>
      <c r="F68" s="49"/>
      <c r="G68" s="49"/>
      <c r="H68" s="47" t="s">
        <v>124</v>
      </c>
      <c r="I68" s="48"/>
      <c r="J68" s="49"/>
      <c r="K68" s="49"/>
      <c r="L68" s="49"/>
      <c r="M68" s="49"/>
      <c r="N68" s="49"/>
      <c r="O68" s="51">
        <f t="shared" si="4"/>
        <v>0</v>
      </c>
      <c r="P68" s="47" t="s">
        <v>120</v>
      </c>
      <c r="Q68" s="37"/>
      <c r="R68" s="37"/>
      <c r="S68" s="37"/>
      <c r="T68" s="37"/>
    </row>
    <row r="69" spans="1:20" ht="11.4" x14ac:dyDescent="0.2">
      <c r="A69" s="47" t="s">
        <v>110</v>
      </c>
      <c r="B69" s="48"/>
      <c r="C69" s="49"/>
      <c r="D69" s="49"/>
      <c r="E69" s="49"/>
      <c r="F69" s="49"/>
      <c r="G69" s="49"/>
      <c r="H69" s="47" t="s">
        <v>124</v>
      </c>
      <c r="I69" s="48"/>
      <c r="J69" s="49"/>
      <c r="K69" s="49"/>
      <c r="L69" s="49"/>
      <c r="M69" s="49"/>
      <c r="N69" s="49"/>
      <c r="O69" s="51">
        <f t="shared" si="4"/>
        <v>0</v>
      </c>
      <c r="P69" s="47" t="s">
        <v>110</v>
      </c>
      <c r="Q69" s="37"/>
      <c r="R69" s="37"/>
      <c r="S69" s="37"/>
      <c r="T69" s="37"/>
    </row>
    <row r="70" spans="1:20" ht="11.4" x14ac:dyDescent="0.2">
      <c r="A70" s="47" t="s">
        <v>126</v>
      </c>
      <c r="B70" s="48"/>
      <c r="C70" s="49"/>
      <c r="D70" s="49"/>
      <c r="E70" s="49"/>
      <c r="F70" s="49"/>
      <c r="G70" s="49"/>
      <c r="H70" s="47" t="s">
        <v>124</v>
      </c>
      <c r="I70" s="48"/>
      <c r="J70" s="49"/>
      <c r="K70" s="49"/>
      <c r="L70" s="49"/>
      <c r="M70" s="49"/>
      <c r="N70" s="49"/>
      <c r="O70" s="51">
        <f t="shared" si="4"/>
        <v>0</v>
      </c>
      <c r="P70" s="47" t="s">
        <v>126</v>
      </c>
      <c r="Q70" s="37"/>
      <c r="R70" s="37"/>
      <c r="S70" s="37"/>
      <c r="T70" s="37"/>
    </row>
    <row r="71" spans="1:20" ht="11.4" x14ac:dyDescent="0.2">
      <c r="A71" s="47" t="s">
        <v>112</v>
      </c>
      <c r="B71" s="52">
        <v>6.8240740740740751E-4</v>
      </c>
      <c r="C71" s="51">
        <f t="shared" si="0"/>
        <v>7.1652777777777795E-4</v>
      </c>
      <c r="D71" s="51">
        <f>C71*1.05</f>
        <v>7.523541666666669E-4</v>
      </c>
      <c r="E71" s="51"/>
      <c r="F71" s="51">
        <f>C71*1.1</f>
        <v>7.8818055555555586E-4</v>
      </c>
      <c r="G71" s="51"/>
      <c r="H71" s="47" t="s">
        <v>124</v>
      </c>
      <c r="I71" s="52">
        <v>5.7314814814814815E-4</v>
      </c>
      <c r="J71" s="51">
        <f t="shared" ref="J69:K78" si="32">I71*1.05</f>
        <v>6.0180555555555562E-4</v>
      </c>
      <c r="K71" s="51">
        <f t="shared" si="32"/>
        <v>6.3189583333333338E-4</v>
      </c>
      <c r="L71" s="51"/>
      <c r="M71" s="51">
        <f t="shared" ref="M70:M71" si="33">J71*1.15</f>
        <v>6.9207638888888888E-4</v>
      </c>
      <c r="N71" s="51"/>
      <c r="O71" s="51">
        <f t="shared" si="4"/>
        <v>9.0270833333333349E-4</v>
      </c>
      <c r="P71" s="47" t="s">
        <v>112</v>
      </c>
      <c r="Q71" s="37"/>
      <c r="R71" s="37"/>
      <c r="S71" s="37"/>
      <c r="T71" s="37"/>
    </row>
    <row r="72" spans="1:20" ht="11.4" x14ac:dyDescent="0.2">
      <c r="A72" s="47" t="s">
        <v>115</v>
      </c>
      <c r="B72" s="48"/>
      <c r="C72" s="49"/>
      <c r="D72" s="49"/>
      <c r="E72" s="49"/>
      <c r="F72" s="49"/>
      <c r="G72" s="49"/>
      <c r="H72" s="47" t="s">
        <v>124</v>
      </c>
      <c r="I72" s="52">
        <v>7.1597222222222212E-4</v>
      </c>
      <c r="J72" s="51">
        <f t="shared" si="32"/>
        <v>7.5177083333333324E-4</v>
      </c>
      <c r="K72" s="51"/>
      <c r="L72" s="51">
        <f>J72*1.1</f>
        <v>8.2694791666666659E-4</v>
      </c>
      <c r="M72" s="51"/>
      <c r="N72" s="51">
        <f>J72*1.3</f>
        <v>9.7730208333333328E-4</v>
      </c>
      <c r="O72" s="53">
        <f t="shared" si="4"/>
        <v>1.1276562499999998E-3</v>
      </c>
      <c r="P72" s="47" t="s">
        <v>113</v>
      </c>
      <c r="Q72" s="37"/>
      <c r="R72" s="37"/>
      <c r="S72" s="37"/>
      <c r="T72" s="37"/>
    </row>
    <row r="73" spans="1:20" ht="11.4" x14ac:dyDescent="0.2">
      <c r="A73" s="47" t="s">
        <v>117</v>
      </c>
      <c r="B73" s="48"/>
      <c r="C73" s="49"/>
      <c r="D73" s="49"/>
      <c r="E73" s="49"/>
      <c r="F73" s="49"/>
      <c r="G73" s="49"/>
      <c r="H73" s="47" t="s">
        <v>124</v>
      </c>
      <c r="I73" s="52">
        <v>5.7638888888888887E-4</v>
      </c>
      <c r="J73" s="51">
        <f t="shared" si="32"/>
        <v>6.0520833333333336E-4</v>
      </c>
      <c r="K73" s="51"/>
      <c r="L73" s="51">
        <f>J73*1.1</f>
        <v>6.6572916666666679E-4</v>
      </c>
      <c r="M73" s="51"/>
      <c r="N73" s="51">
        <f>J73*1.3</f>
        <v>7.8677083333333344E-4</v>
      </c>
      <c r="O73" s="53">
        <f t="shared" ref="O73:O136" si="34">J73*1.5</f>
        <v>9.0781249999999998E-4</v>
      </c>
      <c r="P73" s="47" t="s">
        <v>114</v>
      </c>
      <c r="Q73" s="37"/>
      <c r="R73" s="37"/>
      <c r="S73" s="37"/>
      <c r="T73" s="37"/>
    </row>
    <row r="74" spans="1:20" ht="11.4" x14ac:dyDescent="0.2">
      <c r="A74" s="47" t="s">
        <v>114</v>
      </c>
      <c r="B74" s="52">
        <v>6.4224537037037039E-4</v>
      </c>
      <c r="C74" s="51">
        <f t="shared" ref="C73:D124" si="35">B74*1.05</f>
        <v>6.7435763888888894E-4</v>
      </c>
      <c r="D74" s="51"/>
      <c r="E74" s="51">
        <f t="shared" ref="E74:E75" si="36">C74*1.1</f>
        <v>7.4179340277777785E-4</v>
      </c>
      <c r="F74" s="51"/>
      <c r="G74" s="51">
        <f t="shared" ref="G74:G75" si="37">C74*1.3</f>
        <v>8.7666493055555566E-4</v>
      </c>
      <c r="H74" s="47" t="s">
        <v>124</v>
      </c>
      <c r="I74" s="52">
        <v>5.3958333333333321E-4</v>
      </c>
      <c r="J74" s="51">
        <f t="shared" si="32"/>
        <v>5.665624999999999E-4</v>
      </c>
      <c r="K74" s="51"/>
      <c r="L74" s="51">
        <f t="shared" ref="L74:L75" si="38">J74*1.1</f>
        <v>6.2321874999999997E-4</v>
      </c>
      <c r="M74" s="51"/>
      <c r="N74" s="51">
        <f t="shared" ref="N74:N75" si="39">J74*1.3</f>
        <v>7.3653124999999988E-4</v>
      </c>
      <c r="O74" s="53">
        <f t="shared" si="34"/>
        <v>8.498437499999999E-4</v>
      </c>
      <c r="P74" s="47" t="s">
        <v>116</v>
      </c>
      <c r="Q74" s="37"/>
      <c r="R74" s="37"/>
      <c r="S74" s="37"/>
      <c r="T74" s="37"/>
    </row>
    <row r="75" spans="1:20" ht="11.4" x14ac:dyDescent="0.2">
      <c r="A75" s="47" t="s">
        <v>116</v>
      </c>
      <c r="B75" s="52">
        <v>6.2824074074074073E-4</v>
      </c>
      <c r="C75" s="51">
        <f t="shared" si="35"/>
        <v>6.5965277777777778E-4</v>
      </c>
      <c r="D75" s="51"/>
      <c r="E75" s="51">
        <f t="shared" si="36"/>
        <v>7.2561805555555563E-4</v>
      </c>
      <c r="F75" s="51"/>
      <c r="G75" s="51">
        <f t="shared" si="37"/>
        <v>8.5754861111111112E-4</v>
      </c>
      <c r="H75" s="47" t="s">
        <v>124</v>
      </c>
      <c r="I75" s="48"/>
      <c r="J75" s="49"/>
      <c r="K75" s="49"/>
      <c r="L75" s="49"/>
      <c r="M75" s="49"/>
      <c r="N75" s="49"/>
      <c r="O75" s="53">
        <f t="shared" si="34"/>
        <v>0</v>
      </c>
      <c r="P75" s="47" t="s">
        <v>118</v>
      </c>
      <c r="Q75" s="37"/>
      <c r="R75" s="37"/>
      <c r="S75" s="37"/>
      <c r="T75" s="37"/>
    </row>
    <row r="76" spans="1:20" ht="11.4" x14ac:dyDescent="0.2">
      <c r="A76" s="47" t="s">
        <v>118</v>
      </c>
      <c r="B76" s="48"/>
      <c r="C76" s="49"/>
      <c r="D76" s="49"/>
      <c r="E76" s="49"/>
      <c r="F76" s="49"/>
      <c r="G76" s="49"/>
      <c r="H76" s="47" t="s">
        <v>124</v>
      </c>
      <c r="I76" s="52">
        <v>6.3831018518518523E-4</v>
      </c>
      <c r="J76" s="51">
        <f t="shared" si="32"/>
        <v>6.7022569444444454E-4</v>
      </c>
      <c r="K76" s="51"/>
      <c r="L76" s="51">
        <f>J76*1.1</f>
        <v>7.3724826388888907E-4</v>
      </c>
      <c r="M76" s="51"/>
      <c r="N76" s="51">
        <f>J76*1.3</f>
        <v>8.7129340277777791E-4</v>
      </c>
      <c r="O76" s="53">
        <f t="shared" si="34"/>
        <v>1.0053385416666668E-3</v>
      </c>
      <c r="P76" s="47" t="s">
        <v>121</v>
      </c>
      <c r="Q76" s="37"/>
      <c r="R76" s="37"/>
      <c r="S76" s="37"/>
      <c r="T76" s="37"/>
    </row>
    <row r="77" spans="1:20" ht="11.4" x14ac:dyDescent="0.2">
      <c r="A77" s="47" t="s">
        <v>121</v>
      </c>
      <c r="B77" s="48"/>
      <c r="C77" s="49"/>
      <c r="D77" s="49"/>
      <c r="E77" s="49"/>
      <c r="F77" s="49"/>
      <c r="G77" s="49"/>
      <c r="H77" s="47" t="s">
        <v>124</v>
      </c>
      <c r="I77" s="48"/>
      <c r="J77" s="49"/>
      <c r="K77" s="49"/>
      <c r="L77" s="49"/>
      <c r="M77" s="49"/>
      <c r="N77" s="49"/>
      <c r="O77" s="51">
        <f t="shared" si="34"/>
        <v>0</v>
      </c>
      <c r="P77" s="47" t="s">
        <v>122</v>
      </c>
      <c r="Q77" s="37"/>
      <c r="R77" s="37"/>
      <c r="S77" s="37"/>
      <c r="T77" s="37"/>
    </row>
    <row r="78" spans="1:20" ht="11.4" x14ac:dyDescent="0.2">
      <c r="A78" s="47" t="s">
        <v>122</v>
      </c>
      <c r="B78" s="48"/>
      <c r="C78" s="49"/>
      <c r="D78" s="49"/>
      <c r="E78" s="49"/>
      <c r="F78" s="49"/>
      <c r="G78" s="49"/>
      <c r="H78" s="47" t="s">
        <v>124</v>
      </c>
      <c r="I78" s="48"/>
      <c r="J78" s="49"/>
      <c r="K78" s="49"/>
      <c r="L78" s="49"/>
      <c r="M78" s="49"/>
      <c r="N78" s="49"/>
      <c r="O78" s="51">
        <f t="shared" si="34"/>
        <v>0</v>
      </c>
      <c r="P78" s="47" t="s">
        <v>127</v>
      </c>
      <c r="Q78" s="37"/>
      <c r="R78" s="37"/>
      <c r="S78" s="37"/>
      <c r="T78" s="37"/>
    </row>
    <row r="79" spans="1:20" ht="11.4" x14ac:dyDescent="0.2">
      <c r="A79" s="47" t="s">
        <v>127</v>
      </c>
      <c r="B79" s="48"/>
      <c r="C79" s="49"/>
      <c r="D79" s="49"/>
      <c r="E79" s="49"/>
      <c r="F79" s="49"/>
      <c r="G79" s="49"/>
      <c r="H79" s="47" t="s">
        <v>124</v>
      </c>
      <c r="I79" s="52"/>
      <c r="J79" s="51"/>
      <c r="K79" s="51"/>
      <c r="L79" s="51"/>
      <c r="M79" s="51"/>
      <c r="N79" s="51"/>
      <c r="O79" s="51">
        <f t="shared" si="34"/>
        <v>0</v>
      </c>
      <c r="P79" s="47"/>
      <c r="Q79" s="37"/>
      <c r="R79" s="37"/>
      <c r="S79" s="37"/>
      <c r="T79" s="37"/>
    </row>
    <row r="80" spans="1:20" ht="11.4" x14ac:dyDescent="0.2">
      <c r="A80" s="47" t="s">
        <v>94</v>
      </c>
      <c r="B80" s="48"/>
      <c r="C80" s="49"/>
      <c r="D80" s="49"/>
      <c r="E80" s="49"/>
      <c r="F80" s="49"/>
      <c r="G80" s="49"/>
      <c r="H80" s="50" t="s">
        <v>128</v>
      </c>
      <c r="I80" s="48"/>
      <c r="J80" s="49"/>
      <c r="K80" s="49"/>
      <c r="L80" s="49"/>
      <c r="M80" s="49"/>
      <c r="N80" s="49"/>
      <c r="O80" s="51">
        <f t="shared" si="34"/>
        <v>0</v>
      </c>
      <c r="P80" s="47" t="s">
        <v>94</v>
      </c>
      <c r="Q80" s="37"/>
      <c r="R80" s="37"/>
      <c r="S80" s="37"/>
      <c r="T80" s="37"/>
    </row>
    <row r="81" spans="1:20" ht="11.4" x14ac:dyDescent="0.2">
      <c r="A81" s="47" t="s">
        <v>96</v>
      </c>
      <c r="B81" s="48"/>
      <c r="C81" s="49"/>
      <c r="D81" s="49"/>
      <c r="E81" s="49"/>
      <c r="F81" s="49"/>
      <c r="G81" s="49"/>
      <c r="H81" s="47" t="s">
        <v>128</v>
      </c>
      <c r="I81" s="48"/>
      <c r="J81" s="49"/>
      <c r="K81" s="49"/>
      <c r="L81" s="49"/>
      <c r="M81" s="49"/>
      <c r="N81" s="49"/>
      <c r="O81" s="51">
        <f t="shared" si="34"/>
        <v>0</v>
      </c>
      <c r="P81" s="47" t="s">
        <v>96</v>
      </c>
      <c r="Q81" s="37"/>
      <c r="R81" s="37"/>
      <c r="S81" s="37"/>
      <c r="T81" s="37"/>
    </row>
    <row r="82" spans="1:20" ht="11.4" x14ac:dyDescent="0.2">
      <c r="A82" s="47" t="s">
        <v>97</v>
      </c>
      <c r="B82" s="48"/>
      <c r="C82" s="49"/>
      <c r="D82" s="49"/>
      <c r="E82" s="49"/>
      <c r="F82" s="49"/>
      <c r="G82" s="49"/>
      <c r="H82" s="47" t="s">
        <v>128</v>
      </c>
      <c r="I82" s="48"/>
      <c r="J82" s="49"/>
      <c r="K82" s="49"/>
      <c r="L82" s="49"/>
      <c r="M82" s="49"/>
      <c r="N82" s="49"/>
      <c r="O82" s="51">
        <f t="shared" si="34"/>
        <v>0</v>
      </c>
      <c r="P82" s="47" t="s">
        <v>97</v>
      </c>
      <c r="Q82" s="37"/>
      <c r="R82" s="37"/>
      <c r="S82" s="37"/>
      <c r="T82" s="37"/>
    </row>
    <row r="83" spans="1:20" ht="11.4" x14ac:dyDescent="0.2">
      <c r="A83" s="47" t="s">
        <v>98</v>
      </c>
      <c r="B83" s="48"/>
      <c r="C83" s="49"/>
      <c r="D83" s="49"/>
      <c r="E83" s="49"/>
      <c r="F83" s="49"/>
      <c r="G83" s="49"/>
      <c r="H83" s="47" t="s">
        <v>128</v>
      </c>
      <c r="I83" s="48"/>
      <c r="J83" s="49"/>
      <c r="K83" s="49"/>
      <c r="L83" s="49"/>
      <c r="M83" s="49"/>
      <c r="N83" s="49"/>
      <c r="O83" s="51">
        <f t="shared" si="34"/>
        <v>0</v>
      </c>
      <c r="P83" s="47" t="s">
        <v>98</v>
      </c>
      <c r="Q83" s="37"/>
      <c r="R83" s="37"/>
      <c r="S83" s="37"/>
      <c r="T83" s="37"/>
    </row>
    <row r="84" spans="1:20" ht="11.4" x14ac:dyDescent="0.2">
      <c r="A84" s="47" t="s">
        <v>99</v>
      </c>
      <c r="B84" s="48"/>
      <c r="C84" s="49"/>
      <c r="D84" s="49"/>
      <c r="E84" s="49"/>
      <c r="F84" s="49"/>
      <c r="G84" s="49"/>
      <c r="H84" s="47" t="s">
        <v>128</v>
      </c>
      <c r="I84" s="48"/>
      <c r="J84" s="49"/>
      <c r="K84" s="49"/>
      <c r="L84" s="49"/>
      <c r="M84" s="49"/>
      <c r="N84" s="49"/>
      <c r="O84" s="51">
        <f t="shared" si="34"/>
        <v>0</v>
      </c>
      <c r="P84" s="47" t="s">
        <v>99</v>
      </c>
      <c r="Q84" s="37"/>
      <c r="R84" s="37"/>
      <c r="S84" s="37"/>
      <c r="T84" s="37"/>
    </row>
    <row r="85" spans="1:20" ht="11.4" x14ac:dyDescent="0.2">
      <c r="A85" s="47" t="s">
        <v>100</v>
      </c>
      <c r="B85" s="48"/>
      <c r="C85" s="49"/>
      <c r="D85" s="49"/>
      <c r="E85" s="49"/>
      <c r="F85" s="49"/>
      <c r="G85" s="49"/>
      <c r="H85" s="47" t="s">
        <v>128</v>
      </c>
      <c r="I85" s="48"/>
      <c r="J85" s="49"/>
      <c r="K85" s="49"/>
      <c r="L85" s="49"/>
      <c r="M85" s="49"/>
      <c r="N85" s="49"/>
      <c r="O85" s="51">
        <f t="shared" si="34"/>
        <v>0</v>
      </c>
      <c r="P85" s="47" t="s">
        <v>100</v>
      </c>
      <c r="Q85" s="37"/>
      <c r="R85" s="37"/>
      <c r="S85" s="37"/>
      <c r="T85" s="37"/>
    </row>
    <row r="86" spans="1:20" ht="11.4" x14ac:dyDescent="0.2">
      <c r="A86" s="47" t="s">
        <v>125</v>
      </c>
      <c r="B86" s="48"/>
      <c r="C86" s="49"/>
      <c r="D86" s="49"/>
      <c r="E86" s="49"/>
      <c r="F86" s="49"/>
      <c r="G86" s="49"/>
      <c r="H86" s="47" t="s">
        <v>128</v>
      </c>
      <c r="I86" s="48"/>
      <c r="J86" s="49"/>
      <c r="K86" s="49"/>
      <c r="L86" s="49"/>
      <c r="M86" s="49"/>
      <c r="N86" s="49"/>
      <c r="O86" s="51">
        <f t="shared" si="34"/>
        <v>0</v>
      </c>
      <c r="P86" s="47" t="s">
        <v>125</v>
      </c>
      <c r="Q86" s="37"/>
      <c r="R86" s="37"/>
      <c r="S86" s="37"/>
      <c r="T86" s="37"/>
    </row>
    <row r="87" spans="1:20" ht="11.4" x14ac:dyDescent="0.2">
      <c r="A87" s="47" t="s">
        <v>101</v>
      </c>
      <c r="B87" s="52">
        <v>1.5563657407407408E-3</v>
      </c>
      <c r="C87" s="51">
        <f t="shared" si="35"/>
        <v>1.6341840277777778E-3</v>
      </c>
      <c r="D87" s="51"/>
      <c r="E87" s="51">
        <f t="shared" ref="E80:E87" si="40">C87*1.1</f>
        <v>1.7976024305555558E-3</v>
      </c>
      <c r="F87" s="51"/>
      <c r="G87" s="51">
        <f t="shared" ref="G80:G87" si="41">C87*1.3</f>
        <v>2.1244392361111112E-3</v>
      </c>
      <c r="H87" s="47" t="s">
        <v>128</v>
      </c>
      <c r="I87" s="52">
        <v>1.1980324074074074E-3</v>
      </c>
      <c r="J87" s="51">
        <f t="shared" ref="J80:K115" si="42">I87*1.05</f>
        <v>1.2579340277777777E-3</v>
      </c>
      <c r="K87" s="51"/>
      <c r="L87" s="51">
        <f t="shared" ref="L81:L87" si="43">J87*1.1</f>
        <v>1.3837274305555556E-3</v>
      </c>
      <c r="M87" s="51"/>
      <c r="N87" s="51">
        <f t="shared" ref="N81:N87" si="44">L87*1.3</f>
        <v>1.7988456597222223E-3</v>
      </c>
      <c r="O87" s="51">
        <f t="shared" si="34"/>
        <v>1.8869010416666665E-3</v>
      </c>
      <c r="P87" s="47" t="s">
        <v>101</v>
      </c>
      <c r="Q87" s="37"/>
      <c r="R87" s="37"/>
      <c r="S87" s="37"/>
      <c r="T87" s="37"/>
    </row>
    <row r="88" spans="1:20" ht="11.4" x14ac:dyDescent="0.2">
      <c r="A88" s="47" t="s">
        <v>103</v>
      </c>
      <c r="B88" s="48"/>
      <c r="C88" s="49"/>
      <c r="D88" s="49"/>
      <c r="E88" s="49"/>
      <c r="F88" s="49"/>
      <c r="G88" s="49"/>
      <c r="H88" s="47" t="s">
        <v>128</v>
      </c>
      <c r="I88" s="48"/>
      <c r="J88" s="49"/>
      <c r="K88" s="49"/>
      <c r="L88" s="49"/>
      <c r="M88" s="49"/>
      <c r="N88" s="49"/>
      <c r="O88" s="53">
        <f t="shared" si="34"/>
        <v>0</v>
      </c>
      <c r="P88" s="47" t="s">
        <v>103</v>
      </c>
      <c r="Q88" s="37"/>
      <c r="R88" s="37"/>
      <c r="S88" s="37"/>
      <c r="T88" s="37"/>
    </row>
    <row r="89" spans="1:20" ht="11.4" x14ac:dyDescent="0.2">
      <c r="A89" s="47" t="s">
        <v>104</v>
      </c>
      <c r="B89" s="48"/>
      <c r="C89" s="49"/>
      <c r="D89" s="49"/>
      <c r="E89" s="49"/>
      <c r="F89" s="49"/>
      <c r="G89" s="49"/>
      <c r="H89" s="47" t="s">
        <v>128</v>
      </c>
      <c r="I89" s="48"/>
      <c r="J89" s="49"/>
      <c r="K89" s="49"/>
      <c r="L89" s="49"/>
      <c r="M89" s="49"/>
      <c r="N89" s="49"/>
      <c r="O89" s="53">
        <f t="shared" si="34"/>
        <v>0</v>
      </c>
      <c r="P89" s="47" t="s">
        <v>104</v>
      </c>
      <c r="Q89" s="37"/>
      <c r="R89" s="37"/>
      <c r="S89" s="37"/>
      <c r="T89" s="37"/>
    </row>
    <row r="90" spans="1:20" ht="11.4" x14ac:dyDescent="0.2">
      <c r="A90" s="47" t="s">
        <v>105</v>
      </c>
      <c r="B90" s="48"/>
      <c r="C90" s="49"/>
      <c r="D90" s="49"/>
      <c r="E90" s="49"/>
      <c r="F90" s="49"/>
      <c r="G90" s="49"/>
      <c r="H90" s="47" t="s">
        <v>128</v>
      </c>
      <c r="I90" s="48"/>
      <c r="J90" s="49"/>
      <c r="K90" s="49"/>
      <c r="L90" s="49"/>
      <c r="M90" s="49"/>
      <c r="N90" s="49"/>
      <c r="O90" s="53">
        <f t="shared" si="34"/>
        <v>0</v>
      </c>
      <c r="P90" s="47" t="s">
        <v>105</v>
      </c>
      <c r="Q90" s="37"/>
      <c r="R90" s="37"/>
      <c r="S90" s="37"/>
      <c r="T90" s="37"/>
    </row>
    <row r="91" spans="1:20" ht="11.4" x14ac:dyDescent="0.2">
      <c r="A91" s="47" t="s">
        <v>106</v>
      </c>
      <c r="B91" s="48"/>
      <c r="C91" s="49"/>
      <c r="D91" s="49"/>
      <c r="E91" s="49"/>
      <c r="F91" s="49"/>
      <c r="G91" s="49"/>
      <c r="H91" s="47" t="s">
        <v>128</v>
      </c>
      <c r="I91" s="48"/>
      <c r="J91" s="49"/>
      <c r="K91" s="49"/>
      <c r="L91" s="49"/>
      <c r="M91" s="49"/>
      <c r="N91" s="49"/>
      <c r="O91" s="53">
        <f t="shared" si="34"/>
        <v>0</v>
      </c>
      <c r="P91" s="47" t="s">
        <v>106</v>
      </c>
      <c r="Q91" s="37"/>
      <c r="R91" s="37"/>
      <c r="S91" s="37"/>
      <c r="T91" s="37"/>
    </row>
    <row r="92" spans="1:20" ht="11.4" x14ac:dyDescent="0.2">
      <c r="A92" s="47" t="s">
        <v>120</v>
      </c>
      <c r="B92" s="48"/>
      <c r="C92" s="49"/>
      <c r="D92" s="49"/>
      <c r="E92" s="49"/>
      <c r="F92" s="49"/>
      <c r="G92" s="49"/>
      <c r="H92" s="47" t="s">
        <v>128</v>
      </c>
      <c r="I92" s="54"/>
      <c r="J92" s="49"/>
      <c r="K92" s="49"/>
      <c r="L92" s="49"/>
      <c r="M92" s="49"/>
      <c r="N92" s="49"/>
      <c r="O92" s="53">
        <f t="shared" si="34"/>
        <v>0</v>
      </c>
      <c r="P92" s="47" t="s">
        <v>120</v>
      </c>
      <c r="Q92" s="37"/>
      <c r="R92" s="37"/>
      <c r="S92" s="37"/>
      <c r="T92" s="37"/>
    </row>
    <row r="93" spans="1:20" ht="11.4" x14ac:dyDescent="0.2">
      <c r="A93" s="47" t="s">
        <v>110</v>
      </c>
      <c r="B93" s="48"/>
      <c r="C93" s="49"/>
      <c r="D93" s="49"/>
      <c r="E93" s="49"/>
      <c r="F93" s="49"/>
      <c r="G93" s="49"/>
      <c r="H93" s="47" t="s">
        <v>128</v>
      </c>
      <c r="I93" s="48"/>
      <c r="J93" s="48"/>
      <c r="K93" s="49"/>
      <c r="L93" s="49"/>
      <c r="M93" s="49"/>
      <c r="N93" s="49"/>
      <c r="O93" s="53" t="e">
        <f>#REF!*1.5</f>
        <v>#REF!</v>
      </c>
      <c r="P93" s="47" t="s">
        <v>110</v>
      </c>
      <c r="Q93" s="37"/>
      <c r="R93" s="37"/>
      <c r="S93" s="37"/>
      <c r="T93" s="37"/>
    </row>
    <row r="94" spans="1:20" ht="11.4" x14ac:dyDescent="0.2">
      <c r="A94" s="47" t="s">
        <v>126</v>
      </c>
      <c r="B94" s="48"/>
      <c r="C94" s="49"/>
      <c r="D94" s="49"/>
      <c r="E94" s="49"/>
      <c r="F94" s="49"/>
      <c r="G94" s="49"/>
      <c r="H94" s="47" t="s">
        <v>128</v>
      </c>
      <c r="I94" s="48"/>
      <c r="J94" s="54"/>
      <c r="K94" s="49"/>
      <c r="L94" s="49"/>
      <c r="M94" s="49"/>
      <c r="N94" s="49"/>
      <c r="O94" s="53" t="e">
        <f>#REF!*1.5</f>
        <v>#REF!</v>
      </c>
      <c r="P94" s="47" t="s">
        <v>126</v>
      </c>
      <c r="Q94" s="37"/>
      <c r="R94" s="37"/>
      <c r="S94" s="37"/>
      <c r="T94" s="37"/>
    </row>
    <row r="95" spans="1:20" ht="11.4" x14ac:dyDescent="0.2">
      <c r="A95" s="47" t="s">
        <v>129</v>
      </c>
      <c r="B95" s="48"/>
      <c r="C95" s="49"/>
      <c r="D95" s="49"/>
      <c r="E95" s="49"/>
      <c r="F95" s="49"/>
      <c r="G95" s="49"/>
      <c r="H95" s="47" t="s">
        <v>128</v>
      </c>
      <c r="I95" s="48"/>
      <c r="J95" s="49"/>
      <c r="K95" s="49"/>
      <c r="L95" s="49"/>
      <c r="M95" s="49"/>
      <c r="N95" s="49"/>
      <c r="O95" s="53">
        <f t="shared" si="34"/>
        <v>0</v>
      </c>
      <c r="P95" s="47" t="s">
        <v>129</v>
      </c>
      <c r="Q95" s="37"/>
      <c r="R95" s="37"/>
      <c r="S95" s="37"/>
      <c r="T95" s="37"/>
    </row>
    <row r="96" spans="1:20" ht="11.4" x14ac:dyDescent="0.2">
      <c r="A96" s="47" t="s">
        <v>130</v>
      </c>
      <c r="B96" s="48"/>
      <c r="C96" s="49"/>
      <c r="D96" s="49"/>
      <c r="E96" s="49"/>
      <c r="F96" s="49"/>
      <c r="G96" s="49"/>
      <c r="H96" s="47" t="s">
        <v>128</v>
      </c>
      <c r="I96" s="48"/>
      <c r="J96" s="49"/>
      <c r="K96" s="49"/>
      <c r="L96" s="49"/>
      <c r="M96" s="49"/>
      <c r="N96" s="49"/>
      <c r="O96" s="53">
        <f t="shared" si="34"/>
        <v>0</v>
      </c>
      <c r="P96" s="47" t="s">
        <v>130</v>
      </c>
      <c r="Q96" s="37"/>
      <c r="R96" s="37"/>
      <c r="S96" s="37"/>
      <c r="T96" s="37"/>
    </row>
    <row r="97" spans="1:20" ht="11.4" x14ac:dyDescent="0.2">
      <c r="A97" s="47" t="s">
        <v>115</v>
      </c>
      <c r="B97" s="48"/>
      <c r="C97" s="49"/>
      <c r="D97" s="49"/>
      <c r="E97" s="49"/>
      <c r="F97" s="49"/>
      <c r="G97" s="49"/>
      <c r="H97" s="47" t="s">
        <v>128</v>
      </c>
      <c r="I97" s="48"/>
      <c r="J97" s="49"/>
      <c r="K97" s="49"/>
      <c r="L97" s="49"/>
      <c r="M97" s="49"/>
      <c r="N97" s="49"/>
      <c r="O97" s="53">
        <f t="shared" si="34"/>
        <v>0</v>
      </c>
      <c r="P97" s="47" t="s">
        <v>115</v>
      </c>
      <c r="Q97" s="37"/>
      <c r="R97" s="37"/>
      <c r="S97" s="37"/>
      <c r="T97" s="37"/>
    </row>
    <row r="98" spans="1:20" ht="11.4" x14ac:dyDescent="0.2">
      <c r="A98" s="47" t="s">
        <v>117</v>
      </c>
      <c r="B98" s="48"/>
      <c r="C98" s="49"/>
      <c r="D98" s="49"/>
      <c r="E98" s="49"/>
      <c r="F98" s="49"/>
      <c r="G98" s="49"/>
      <c r="H98" s="47" t="s">
        <v>128</v>
      </c>
      <c r="I98" s="48"/>
      <c r="J98" s="49"/>
      <c r="K98" s="49"/>
      <c r="L98" s="49"/>
      <c r="M98" s="49"/>
      <c r="N98" s="49"/>
      <c r="O98" s="53">
        <f t="shared" si="34"/>
        <v>0</v>
      </c>
      <c r="P98" s="47" t="s">
        <v>117</v>
      </c>
      <c r="Q98" s="37"/>
      <c r="R98" s="37"/>
      <c r="S98" s="37"/>
      <c r="T98" s="37"/>
    </row>
    <row r="99" spans="1:20" ht="11.4" x14ac:dyDescent="0.2">
      <c r="A99" s="47" t="s">
        <v>114</v>
      </c>
      <c r="B99" s="52">
        <v>1.2865740740740739E-3</v>
      </c>
      <c r="C99" s="51">
        <f t="shared" si="35"/>
        <v>1.3509027777777777E-3</v>
      </c>
      <c r="D99" s="51"/>
      <c r="E99" s="51">
        <f>C99*1.1</f>
        <v>1.4859930555555555E-3</v>
      </c>
      <c r="F99" s="51"/>
      <c r="G99" s="51">
        <f>C99*1.3</f>
        <v>1.7561736111111111E-3</v>
      </c>
      <c r="H99" s="47" t="s">
        <v>128</v>
      </c>
      <c r="I99" s="52">
        <v>1.1395833333333334E-3</v>
      </c>
      <c r="J99" s="51">
        <f t="shared" si="42"/>
        <v>1.1965625000000001E-3</v>
      </c>
      <c r="K99" s="51"/>
      <c r="L99" s="51">
        <f t="shared" ref="L98:L101" si="45">J99*1.15</f>
        <v>1.3760468750000001E-3</v>
      </c>
      <c r="M99" s="51"/>
      <c r="N99" s="51">
        <f t="shared" ref="N98:N101" si="46">J99*1.3</f>
        <v>1.5555312500000003E-3</v>
      </c>
      <c r="O99" s="53">
        <f t="shared" si="34"/>
        <v>1.7948437500000002E-3</v>
      </c>
      <c r="P99" s="47" t="s">
        <v>114</v>
      </c>
      <c r="Q99" s="37"/>
      <c r="R99" s="37"/>
      <c r="S99" s="37"/>
      <c r="T99" s="37"/>
    </row>
    <row r="100" spans="1:20" ht="11.4" x14ac:dyDescent="0.2">
      <c r="A100" s="47" t="s">
        <v>116</v>
      </c>
      <c r="B100" s="52">
        <v>1.2190972222222223E-3</v>
      </c>
      <c r="C100" s="51">
        <f t="shared" si="35"/>
        <v>1.2800520833333336E-3</v>
      </c>
      <c r="D100" s="51"/>
      <c r="E100" s="51">
        <f>C100*1.1</f>
        <v>1.408057291666667E-3</v>
      </c>
      <c r="F100" s="51"/>
      <c r="G100" s="51">
        <f>C100*1.3</f>
        <v>1.6640677083333336E-3</v>
      </c>
      <c r="H100" s="47" t="s">
        <v>128</v>
      </c>
      <c r="I100" s="52">
        <v>1.0668981481481482E-3</v>
      </c>
      <c r="J100" s="51">
        <f t="shared" si="42"/>
        <v>1.1202430555555557E-3</v>
      </c>
      <c r="K100" s="51"/>
      <c r="L100" s="51">
        <f t="shared" si="45"/>
        <v>1.2882795138888889E-3</v>
      </c>
      <c r="M100" s="51"/>
      <c r="N100" s="51">
        <f t="shared" si="46"/>
        <v>1.4563159722222226E-3</v>
      </c>
      <c r="O100" s="53">
        <f t="shared" si="34"/>
        <v>1.6803645833333336E-3</v>
      </c>
      <c r="P100" s="47" t="s">
        <v>116</v>
      </c>
      <c r="Q100" s="37"/>
      <c r="R100" s="37"/>
      <c r="S100" s="37"/>
      <c r="T100" s="37"/>
    </row>
    <row r="101" spans="1:20" ht="11.4" x14ac:dyDescent="0.2">
      <c r="A101" s="47" t="s">
        <v>118</v>
      </c>
      <c r="B101" s="48"/>
      <c r="C101" s="49"/>
      <c r="D101" s="49"/>
      <c r="E101" s="49"/>
      <c r="F101" s="49"/>
      <c r="G101" s="49"/>
      <c r="H101" s="47" t="s">
        <v>128</v>
      </c>
      <c r="I101" s="48"/>
      <c r="J101" s="49"/>
      <c r="K101" s="49"/>
      <c r="L101" s="49"/>
      <c r="M101" s="49"/>
      <c r="N101" s="49"/>
      <c r="O101" s="53">
        <f t="shared" si="34"/>
        <v>0</v>
      </c>
      <c r="P101" s="47" t="s">
        <v>118</v>
      </c>
      <c r="Q101" s="37"/>
      <c r="R101" s="37"/>
      <c r="S101" s="37"/>
      <c r="T101" s="37"/>
    </row>
    <row r="102" spans="1:20" ht="11.4" x14ac:dyDescent="0.2">
      <c r="A102" s="47" t="s">
        <v>121</v>
      </c>
      <c r="B102" s="48"/>
      <c r="C102" s="49"/>
      <c r="D102" s="49"/>
      <c r="E102" s="49"/>
      <c r="F102" s="49"/>
      <c r="G102" s="49"/>
      <c r="H102" s="47" t="s">
        <v>128</v>
      </c>
      <c r="I102" s="48"/>
      <c r="J102" s="49"/>
      <c r="K102" s="49"/>
      <c r="L102" s="49"/>
      <c r="M102" s="49"/>
      <c r="N102" s="49"/>
      <c r="O102" s="53">
        <f t="shared" si="34"/>
        <v>0</v>
      </c>
      <c r="P102" s="47" t="s">
        <v>121</v>
      </c>
      <c r="Q102" s="37"/>
      <c r="R102" s="37"/>
      <c r="S102" s="37"/>
      <c r="T102" s="37"/>
    </row>
    <row r="103" spans="1:20" ht="11.4" x14ac:dyDescent="0.2">
      <c r="A103" s="47" t="s">
        <v>122</v>
      </c>
      <c r="B103" s="48"/>
      <c r="C103" s="49"/>
      <c r="D103" s="49"/>
      <c r="E103" s="49"/>
      <c r="F103" s="49"/>
      <c r="G103" s="49"/>
      <c r="H103" s="47" t="s">
        <v>128</v>
      </c>
      <c r="I103" s="48"/>
      <c r="J103" s="49"/>
      <c r="K103" s="49"/>
      <c r="L103" s="49"/>
      <c r="M103" s="49"/>
      <c r="N103" s="49"/>
      <c r="O103" s="53">
        <f t="shared" si="34"/>
        <v>0</v>
      </c>
      <c r="P103" s="47" t="s">
        <v>122</v>
      </c>
      <c r="Q103" s="37"/>
      <c r="R103" s="37"/>
      <c r="S103" s="37"/>
      <c r="T103" s="37"/>
    </row>
    <row r="104" spans="1:20" ht="11.4" x14ac:dyDescent="0.2">
      <c r="A104" s="47" t="s">
        <v>127</v>
      </c>
      <c r="B104" s="48"/>
      <c r="C104" s="49"/>
      <c r="D104" s="49"/>
      <c r="E104" s="49"/>
      <c r="F104" s="49"/>
      <c r="G104" s="49"/>
      <c r="H104" s="47" t="s">
        <v>128</v>
      </c>
      <c r="I104" s="48"/>
      <c r="J104" s="49"/>
      <c r="K104" s="49"/>
      <c r="L104" s="49"/>
      <c r="M104" s="49"/>
      <c r="N104" s="49"/>
      <c r="O104" s="53">
        <f t="shared" si="34"/>
        <v>0</v>
      </c>
      <c r="P104" s="47" t="s">
        <v>127</v>
      </c>
      <c r="Q104" s="37"/>
      <c r="R104" s="37"/>
      <c r="S104" s="37"/>
      <c r="T104" s="37"/>
    </row>
    <row r="105" spans="1:20" ht="11.4" x14ac:dyDescent="0.2">
      <c r="A105" s="47" t="s">
        <v>94</v>
      </c>
      <c r="B105" s="48"/>
      <c r="C105" s="49"/>
      <c r="D105" s="49"/>
      <c r="E105" s="49"/>
      <c r="F105" s="49"/>
      <c r="G105" s="49"/>
      <c r="H105" s="50" t="s">
        <v>131</v>
      </c>
      <c r="I105" s="48"/>
      <c r="J105" s="49"/>
      <c r="K105" s="49"/>
      <c r="L105" s="49"/>
      <c r="M105" s="49"/>
      <c r="N105" s="49"/>
      <c r="O105" s="53">
        <f t="shared" si="34"/>
        <v>0</v>
      </c>
      <c r="P105" s="47" t="s">
        <v>94</v>
      </c>
      <c r="Q105" s="37"/>
      <c r="R105" s="37"/>
      <c r="S105" s="37"/>
      <c r="T105" s="37"/>
    </row>
    <row r="106" spans="1:20" ht="11.4" x14ac:dyDescent="0.2">
      <c r="A106" s="47" t="s">
        <v>96</v>
      </c>
      <c r="B106" s="48"/>
      <c r="C106" s="49"/>
      <c r="D106" s="49"/>
      <c r="E106" s="49"/>
      <c r="F106" s="49"/>
      <c r="G106" s="49"/>
      <c r="H106" s="47" t="s">
        <v>131</v>
      </c>
      <c r="I106" s="48"/>
      <c r="J106" s="49"/>
      <c r="K106" s="49"/>
      <c r="L106" s="49"/>
      <c r="M106" s="49"/>
      <c r="N106" s="49"/>
      <c r="O106" s="53">
        <f t="shared" si="34"/>
        <v>0</v>
      </c>
      <c r="P106" s="47" t="s">
        <v>96</v>
      </c>
      <c r="Q106" s="37"/>
      <c r="R106" s="37"/>
      <c r="S106" s="37"/>
      <c r="T106" s="37"/>
    </row>
    <row r="107" spans="1:20" ht="11.4" x14ac:dyDescent="0.2">
      <c r="A107" s="47" t="s">
        <v>97</v>
      </c>
      <c r="B107" s="48"/>
      <c r="C107" s="49"/>
      <c r="D107" s="49"/>
      <c r="E107" s="49"/>
      <c r="F107" s="49"/>
      <c r="G107" s="49"/>
      <c r="H107" s="47" t="s">
        <v>131</v>
      </c>
      <c r="I107" s="48"/>
      <c r="J107" s="49"/>
      <c r="K107" s="49"/>
      <c r="L107" s="49"/>
      <c r="M107" s="49"/>
      <c r="N107" s="49"/>
      <c r="O107" s="53">
        <f t="shared" si="34"/>
        <v>0</v>
      </c>
      <c r="P107" s="47" t="s">
        <v>97</v>
      </c>
      <c r="Q107" s="37"/>
      <c r="R107" s="37"/>
      <c r="S107" s="37"/>
      <c r="T107" s="37"/>
    </row>
    <row r="108" spans="1:20" ht="11.4" x14ac:dyDescent="0.2">
      <c r="A108" s="47" t="s">
        <v>98</v>
      </c>
      <c r="B108" s="52">
        <v>3.4291666666666667E-3</v>
      </c>
      <c r="C108" s="51">
        <f t="shared" si="35"/>
        <v>3.6006250000000001E-3</v>
      </c>
      <c r="D108" s="51">
        <f>C108*1.05</f>
        <v>3.7806562500000002E-3</v>
      </c>
      <c r="E108" s="51"/>
      <c r="F108" s="51">
        <f>C108*1.15</f>
        <v>4.1407187499999994E-3</v>
      </c>
      <c r="G108" s="51"/>
      <c r="H108" s="47" t="s">
        <v>131</v>
      </c>
      <c r="I108" s="52">
        <v>2.928935185185185E-3</v>
      </c>
      <c r="J108" s="51">
        <f t="shared" si="42"/>
        <v>3.0753819444444444E-3</v>
      </c>
      <c r="K108" s="51">
        <f>J108*1.05</f>
        <v>3.2291510416666666E-3</v>
      </c>
      <c r="L108" s="51"/>
      <c r="M108" s="51">
        <f>J108*1.15</f>
        <v>3.5366892361111107E-3</v>
      </c>
      <c r="N108" s="51"/>
      <c r="O108" s="53">
        <f t="shared" si="34"/>
        <v>4.6130729166666664E-3</v>
      </c>
      <c r="P108" s="47" t="s">
        <v>98</v>
      </c>
      <c r="Q108" s="37"/>
      <c r="R108" s="37"/>
      <c r="S108" s="37"/>
      <c r="T108" s="37"/>
    </row>
    <row r="109" spans="1:20" ht="11.4" x14ac:dyDescent="0.2">
      <c r="A109" s="47" t="s">
        <v>132</v>
      </c>
      <c r="B109" s="52">
        <v>3.3084490740740735E-3</v>
      </c>
      <c r="C109" s="51">
        <f t="shared" si="35"/>
        <v>3.4738715277777771E-3</v>
      </c>
      <c r="D109" s="51">
        <f t="shared" si="35"/>
        <v>3.6475651041666659E-3</v>
      </c>
      <c r="E109" s="51"/>
      <c r="F109" s="51">
        <f t="shared" ref="F109:F110" si="47">C109*1.15</f>
        <v>3.9949522569444436E-3</v>
      </c>
      <c r="G109" s="51"/>
      <c r="H109" s="47" t="s">
        <v>131</v>
      </c>
      <c r="I109" s="52">
        <v>2.6979166666666666E-3</v>
      </c>
      <c r="J109" s="51">
        <f t="shared" si="42"/>
        <v>2.8328125000000003E-3</v>
      </c>
      <c r="K109" s="51">
        <f t="shared" si="42"/>
        <v>2.9744531250000005E-3</v>
      </c>
      <c r="L109" s="51"/>
      <c r="M109" s="51">
        <f t="shared" ref="M109:M115" si="48">J109*1.15</f>
        <v>3.2577343750000002E-3</v>
      </c>
      <c r="N109" s="51"/>
      <c r="O109" s="53">
        <f t="shared" si="34"/>
        <v>4.2492187500000004E-3</v>
      </c>
      <c r="P109" s="47" t="s">
        <v>132</v>
      </c>
      <c r="Q109" s="37"/>
      <c r="R109" s="37"/>
      <c r="S109" s="37"/>
      <c r="T109" s="37"/>
    </row>
    <row r="110" spans="1:20" ht="11.4" x14ac:dyDescent="0.2">
      <c r="A110" s="47" t="s">
        <v>125</v>
      </c>
      <c r="B110" s="52">
        <v>3.318634259259259E-3</v>
      </c>
      <c r="C110" s="51">
        <f t="shared" si="35"/>
        <v>3.4845659722222222E-3</v>
      </c>
      <c r="D110" s="51">
        <f t="shared" si="35"/>
        <v>3.6587942708333336E-3</v>
      </c>
      <c r="E110" s="51"/>
      <c r="F110" s="51">
        <f t="shared" si="47"/>
        <v>4.0072508680555549E-3</v>
      </c>
      <c r="G110" s="51"/>
      <c r="H110" s="47" t="s">
        <v>131</v>
      </c>
      <c r="I110" s="52">
        <v>2.7584490740740742E-3</v>
      </c>
      <c r="J110" s="51">
        <f t="shared" si="42"/>
        <v>2.8963715277777781E-3</v>
      </c>
      <c r="K110" s="51">
        <f t="shared" si="42"/>
        <v>3.0411901041666671E-3</v>
      </c>
      <c r="L110" s="51"/>
      <c r="M110" s="51">
        <f t="shared" si="48"/>
        <v>3.3308272569444446E-3</v>
      </c>
      <c r="N110" s="51"/>
      <c r="O110" s="53">
        <f t="shared" si="34"/>
        <v>4.3445572916666671E-3</v>
      </c>
      <c r="P110" s="47" t="s">
        <v>125</v>
      </c>
      <c r="Q110" s="37"/>
      <c r="R110" s="37"/>
      <c r="S110" s="37"/>
      <c r="T110" s="37"/>
    </row>
    <row r="111" spans="1:20" ht="11.4" x14ac:dyDescent="0.2">
      <c r="A111" s="47" t="s">
        <v>102</v>
      </c>
      <c r="B111" s="48"/>
      <c r="C111" s="49"/>
      <c r="D111" s="49"/>
      <c r="E111" s="49"/>
      <c r="F111" s="49"/>
      <c r="G111" s="49"/>
      <c r="H111" s="47" t="s">
        <v>131</v>
      </c>
      <c r="I111" s="48"/>
      <c r="J111" s="49"/>
      <c r="K111" s="49"/>
      <c r="L111" s="49"/>
      <c r="M111" s="49"/>
      <c r="N111" s="49"/>
      <c r="O111" s="51">
        <f t="shared" si="34"/>
        <v>0</v>
      </c>
      <c r="P111" s="47" t="s">
        <v>102</v>
      </c>
      <c r="Q111" s="37"/>
      <c r="R111" s="37"/>
      <c r="S111" s="37"/>
      <c r="T111" s="37"/>
    </row>
    <row r="112" spans="1:20" ht="11.4" x14ac:dyDescent="0.2">
      <c r="A112" s="47" t="s">
        <v>37</v>
      </c>
      <c r="B112" s="48"/>
      <c r="C112" s="49"/>
      <c r="D112" s="49"/>
      <c r="E112" s="49"/>
      <c r="F112" s="49"/>
      <c r="G112" s="49"/>
      <c r="H112" s="47" t="s">
        <v>131</v>
      </c>
      <c r="I112" s="48"/>
      <c r="J112" s="49"/>
      <c r="K112" s="49"/>
      <c r="L112" s="49"/>
      <c r="M112" s="49"/>
      <c r="N112" s="49"/>
      <c r="O112" s="51">
        <f t="shared" si="34"/>
        <v>0</v>
      </c>
      <c r="P112" s="47" t="s">
        <v>37</v>
      </c>
      <c r="Q112" s="37"/>
      <c r="R112" s="37"/>
      <c r="S112" s="37"/>
      <c r="T112" s="37"/>
    </row>
    <row r="113" spans="1:20" ht="11.4" x14ac:dyDescent="0.2">
      <c r="A113" s="47" t="s">
        <v>103</v>
      </c>
      <c r="B113" s="48"/>
      <c r="C113" s="49"/>
      <c r="D113" s="49"/>
      <c r="E113" s="49"/>
      <c r="F113" s="49"/>
      <c r="G113" s="49"/>
      <c r="H113" s="47" t="s">
        <v>131</v>
      </c>
      <c r="I113" s="48"/>
      <c r="J113" s="49"/>
      <c r="K113" s="49"/>
      <c r="L113" s="49"/>
      <c r="M113" s="49"/>
      <c r="N113" s="49"/>
      <c r="O113" s="51">
        <f t="shared" si="34"/>
        <v>0</v>
      </c>
      <c r="P113" s="47" t="s">
        <v>103</v>
      </c>
      <c r="Q113" s="37"/>
      <c r="R113" s="37"/>
      <c r="S113" s="37"/>
      <c r="T113" s="37"/>
    </row>
    <row r="114" spans="1:20" ht="11.4" x14ac:dyDescent="0.2">
      <c r="A114" s="47" t="s">
        <v>104</v>
      </c>
      <c r="B114" s="48"/>
      <c r="C114" s="49"/>
      <c r="D114" s="49"/>
      <c r="E114" s="49"/>
      <c r="F114" s="49"/>
      <c r="G114" s="49"/>
      <c r="H114" s="47" t="s">
        <v>131</v>
      </c>
      <c r="I114" s="48"/>
      <c r="J114" s="49"/>
      <c r="K114" s="49"/>
      <c r="L114" s="49"/>
      <c r="M114" s="49"/>
      <c r="N114" s="49"/>
      <c r="O114" s="51">
        <f t="shared" si="34"/>
        <v>0</v>
      </c>
      <c r="P114" s="47" t="s">
        <v>104</v>
      </c>
      <c r="Q114" s="37"/>
      <c r="R114" s="37"/>
      <c r="S114" s="37"/>
      <c r="T114" s="37"/>
    </row>
    <row r="115" spans="1:20" ht="11.4" x14ac:dyDescent="0.2">
      <c r="A115" s="47" t="s">
        <v>105</v>
      </c>
      <c r="B115" s="48"/>
      <c r="C115" s="49"/>
      <c r="D115" s="49"/>
      <c r="E115" s="49"/>
      <c r="F115" s="49"/>
      <c r="G115" s="49"/>
      <c r="H115" s="47" t="s">
        <v>131</v>
      </c>
      <c r="I115" s="52">
        <v>2.9292824074074078E-3</v>
      </c>
      <c r="J115" s="51">
        <f t="shared" si="42"/>
        <v>3.0757465277777784E-3</v>
      </c>
      <c r="K115" s="51">
        <f t="shared" si="42"/>
        <v>3.2295338541666672E-3</v>
      </c>
      <c r="L115" s="51"/>
      <c r="M115" s="51">
        <f t="shared" si="48"/>
        <v>3.5371085069444449E-3</v>
      </c>
      <c r="N115" s="51"/>
      <c r="O115" s="51">
        <f t="shared" si="34"/>
        <v>4.6136197916666673E-3</v>
      </c>
      <c r="P115" s="47" t="s">
        <v>133</v>
      </c>
      <c r="Q115" s="37"/>
      <c r="R115" s="37"/>
      <c r="S115" s="37"/>
      <c r="T115" s="37"/>
    </row>
    <row r="116" spans="1:20" ht="11.4" x14ac:dyDescent="0.2">
      <c r="A116" s="47" t="s">
        <v>106</v>
      </c>
      <c r="B116" s="48"/>
      <c r="C116" s="49"/>
      <c r="D116" s="49"/>
      <c r="E116" s="49"/>
      <c r="F116" s="49"/>
      <c r="G116" s="49"/>
      <c r="H116" s="47" t="s">
        <v>131</v>
      </c>
      <c r="I116" s="48"/>
      <c r="J116" s="49"/>
      <c r="K116" s="49"/>
      <c r="L116" s="49"/>
      <c r="M116" s="49"/>
      <c r="N116" s="49"/>
      <c r="O116" s="51">
        <f t="shared" si="34"/>
        <v>0</v>
      </c>
      <c r="P116" s="47" t="s">
        <v>120</v>
      </c>
      <c r="Q116" s="37"/>
      <c r="R116" s="37"/>
      <c r="S116" s="37"/>
      <c r="T116" s="37"/>
    </row>
    <row r="117" spans="1:20" ht="11.4" x14ac:dyDescent="0.2">
      <c r="A117" s="47" t="s">
        <v>120</v>
      </c>
      <c r="B117" s="48"/>
      <c r="C117" s="49"/>
      <c r="D117" s="49"/>
      <c r="E117" s="49"/>
      <c r="F117" s="49"/>
      <c r="G117" s="49"/>
      <c r="H117" s="47" t="s">
        <v>131</v>
      </c>
      <c r="I117" s="48"/>
      <c r="J117" s="49"/>
      <c r="K117" s="49"/>
      <c r="L117" s="49"/>
      <c r="M117" s="49"/>
      <c r="N117" s="49"/>
      <c r="O117" s="51">
        <f t="shared" si="34"/>
        <v>0</v>
      </c>
      <c r="P117" s="47" t="s">
        <v>110</v>
      </c>
      <c r="Q117" s="37"/>
      <c r="R117" s="37"/>
      <c r="S117" s="37"/>
      <c r="T117" s="37"/>
    </row>
    <row r="118" spans="1:20" ht="11.4" x14ac:dyDescent="0.2">
      <c r="A118" s="47" t="s">
        <v>110</v>
      </c>
      <c r="B118" s="48"/>
      <c r="C118" s="49"/>
      <c r="D118" s="49"/>
      <c r="E118" s="49"/>
      <c r="F118" s="49"/>
      <c r="G118" s="49"/>
      <c r="H118" s="47" t="s">
        <v>131</v>
      </c>
      <c r="I118" s="48"/>
      <c r="J118" s="49"/>
      <c r="K118" s="55"/>
      <c r="L118" s="49"/>
      <c r="M118" s="49"/>
      <c r="N118" s="49"/>
      <c r="O118" s="51">
        <f t="shared" si="34"/>
        <v>0</v>
      </c>
      <c r="P118" s="47" t="s">
        <v>126</v>
      </c>
      <c r="Q118" s="37"/>
      <c r="R118" s="37"/>
      <c r="S118" s="37"/>
      <c r="T118" s="37"/>
    </row>
    <row r="119" spans="1:20" ht="11.4" x14ac:dyDescent="0.2">
      <c r="A119" s="47" t="s">
        <v>126</v>
      </c>
      <c r="B119" s="48"/>
      <c r="C119" s="49"/>
      <c r="D119" s="49"/>
      <c r="E119" s="49"/>
      <c r="F119" s="49"/>
      <c r="G119" s="49"/>
      <c r="H119" s="47" t="s">
        <v>131</v>
      </c>
      <c r="I119" s="52">
        <v>2.8017361111111112E-3</v>
      </c>
      <c r="J119" s="51">
        <f>I119*1.05</f>
        <v>2.9418229166666668E-3</v>
      </c>
      <c r="K119" s="51">
        <f>J119*1.05</f>
        <v>3.0889140625000003E-3</v>
      </c>
      <c r="L119" s="51"/>
      <c r="M119" s="51">
        <f>J119*1.15</f>
        <v>3.3830963541666664E-3</v>
      </c>
      <c r="N119" s="51"/>
      <c r="O119" s="51">
        <f t="shared" si="34"/>
        <v>4.4127343750000004E-3</v>
      </c>
      <c r="P119" s="47" t="s">
        <v>134</v>
      </c>
      <c r="Q119" s="37"/>
      <c r="R119" s="37"/>
      <c r="S119" s="37"/>
      <c r="T119" s="37"/>
    </row>
    <row r="120" spans="1:20" ht="11.4" x14ac:dyDescent="0.2">
      <c r="A120" s="47" t="s">
        <v>129</v>
      </c>
      <c r="B120" s="48"/>
      <c r="C120" s="49"/>
      <c r="D120" s="49"/>
      <c r="E120" s="49"/>
      <c r="F120" s="49"/>
      <c r="G120" s="49"/>
      <c r="H120" s="47" t="s">
        <v>131</v>
      </c>
      <c r="I120" s="52">
        <v>2.7589120370370371E-3</v>
      </c>
      <c r="J120" s="51">
        <f>I120*1.05</f>
        <v>2.8968576388888889E-3</v>
      </c>
      <c r="K120" s="51"/>
      <c r="L120" s="51">
        <f>J120*1.1</f>
        <v>3.1865434027777782E-3</v>
      </c>
      <c r="M120" s="51"/>
      <c r="N120" s="51">
        <f>J120*1.3</f>
        <v>3.7659149305555558E-3</v>
      </c>
      <c r="O120" s="51">
        <f t="shared" si="34"/>
        <v>4.3452864583333334E-3</v>
      </c>
      <c r="P120" s="47" t="s">
        <v>113</v>
      </c>
      <c r="Q120" s="37"/>
      <c r="R120" s="37"/>
      <c r="S120" s="37"/>
      <c r="T120" s="37"/>
    </row>
    <row r="121" spans="1:20" ht="11.4" x14ac:dyDescent="0.2">
      <c r="A121" s="47" t="s">
        <v>130</v>
      </c>
      <c r="B121" s="48"/>
      <c r="C121" s="49"/>
      <c r="D121" s="49"/>
      <c r="E121" s="49"/>
      <c r="F121" s="49"/>
      <c r="G121" s="49"/>
      <c r="H121" s="47" t="s">
        <v>131</v>
      </c>
      <c r="I121" s="52"/>
      <c r="J121" s="51"/>
      <c r="K121" s="51"/>
      <c r="L121" s="51"/>
      <c r="M121" s="51"/>
      <c r="N121" s="51"/>
      <c r="O121" s="51">
        <f t="shared" si="34"/>
        <v>0</v>
      </c>
      <c r="P121" s="47"/>
      <c r="Q121" s="37"/>
      <c r="R121" s="37"/>
      <c r="S121" s="37"/>
      <c r="T121" s="37"/>
    </row>
    <row r="122" spans="1:20" x14ac:dyDescent="0.25">
      <c r="A122" s="47" t="s">
        <v>115</v>
      </c>
      <c r="B122" s="48"/>
      <c r="C122" s="49"/>
      <c r="D122" s="49"/>
      <c r="E122" s="49"/>
      <c r="F122" s="49"/>
      <c r="G122" s="49"/>
      <c r="H122" s="47" t="s">
        <v>131</v>
      </c>
      <c r="I122" s="52"/>
      <c r="J122" s="51"/>
      <c r="K122" s="51"/>
      <c r="L122" s="51"/>
      <c r="M122" s="51"/>
      <c r="N122" s="51"/>
      <c r="O122" s="51">
        <f t="shared" si="34"/>
        <v>0</v>
      </c>
      <c r="P122" s="47"/>
    </row>
    <row r="123" spans="1:20" ht="11.4" x14ac:dyDescent="0.2">
      <c r="A123" s="47" t="s">
        <v>117</v>
      </c>
      <c r="B123" s="48"/>
      <c r="C123" s="49"/>
      <c r="D123" s="49"/>
      <c r="E123" s="49"/>
      <c r="F123" s="49"/>
      <c r="G123" s="49"/>
      <c r="H123" s="47" t="s">
        <v>131</v>
      </c>
      <c r="I123" s="52"/>
      <c r="J123" s="51"/>
      <c r="K123" s="51"/>
      <c r="L123" s="51"/>
      <c r="M123" s="51"/>
      <c r="N123" s="51"/>
      <c r="O123" s="51">
        <f t="shared" si="34"/>
        <v>0</v>
      </c>
      <c r="P123" s="47"/>
      <c r="Q123" s="37"/>
      <c r="R123" s="37"/>
      <c r="S123" s="37"/>
      <c r="T123" s="37"/>
    </row>
    <row r="124" spans="1:20" ht="11.4" x14ac:dyDescent="0.2">
      <c r="A124" s="47" t="s">
        <v>135</v>
      </c>
      <c r="B124" s="52">
        <v>2.300115740740741E-3</v>
      </c>
      <c r="C124" s="51">
        <f t="shared" si="35"/>
        <v>2.4151215277777782E-3</v>
      </c>
      <c r="D124" s="51"/>
      <c r="E124" s="51">
        <f>C124*1.1</f>
        <v>2.6566336805555562E-3</v>
      </c>
      <c r="F124" s="51"/>
      <c r="G124" s="51">
        <f>C124*1.3</f>
        <v>3.1396579861111117E-3</v>
      </c>
      <c r="H124" s="47" t="s">
        <v>131</v>
      </c>
      <c r="I124" s="52">
        <v>2.0159722222222224E-3</v>
      </c>
      <c r="J124" s="51">
        <f>I124*1.05</f>
        <v>2.1167708333333338E-3</v>
      </c>
      <c r="K124" s="51"/>
      <c r="L124" s="51">
        <f>J124*1.1</f>
        <v>2.3284479166666675E-3</v>
      </c>
      <c r="M124" s="51"/>
      <c r="N124" s="51">
        <f>J124*1.3</f>
        <v>2.751802083333334E-3</v>
      </c>
      <c r="O124" s="51">
        <f t="shared" si="34"/>
        <v>3.1751562500000009E-3</v>
      </c>
      <c r="P124" s="47" t="s">
        <v>135</v>
      </c>
      <c r="Q124" s="37"/>
      <c r="R124" s="37"/>
      <c r="S124" s="37"/>
      <c r="T124" s="37"/>
    </row>
    <row r="125" spans="1:20" ht="11.4" x14ac:dyDescent="0.2">
      <c r="A125" s="47" t="s">
        <v>118</v>
      </c>
      <c r="B125" s="48"/>
      <c r="C125" s="49"/>
      <c r="D125" s="49"/>
      <c r="E125" s="49"/>
      <c r="F125" s="49"/>
      <c r="G125" s="49"/>
      <c r="H125" s="47" t="s">
        <v>131</v>
      </c>
      <c r="I125" s="48"/>
      <c r="J125" s="49"/>
      <c r="K125" s="49"/>
      <c r="L125" s="49"/>
      <c r="M125" s="49"/>
      <c r="N125" s="49"/>
      <c r="O125" s="51">
        <f t="shared" si="34"/>
        <v>0</v>
      </c>
      <c r="P125" s="47" t="s">
        <v>118</v>
      </c>
      <c r="Q125" s="37"/>
      <c r="R125" s="37"/>
      <c r="S125" s="37"/>
      <c r="T125" s="37"/>
    </row>
    <row r="126" spans="1:20" x14ac:dyDescent="0.25">
      <c r="A126" s="47" t="s">
        <v>121</v>
      </c>
      <c r="B126" s="48"/>
      <c r="C126" s="49"/>
      <c r="D126" s="49"/>
      <c r="E126" s="49"/>
      <c r="F126" s="49"/>
      <c r="G126" s="49"/>
      <c r="H126" s="47" t="s">
        <v>131</v>
      </c>
      <c r="I126" s="48"/>
      <c r="J126" s="49"/>
      <c r="K126" s="49"/>
      <c r="L126" s="49"/>
      <c r="M126" s="49"/>
      <c r="N126" s="49"/>
      <c r="O126" s="51">
        <f t="shared" si="34"/>
        <v>0</v>
      </c>
      <c r="P126" s="47" t="s">
        <v>121</v>
      </c>
    </row>
    <row r="127" spans="1:20" x14ac:dyDescent="0.25">
      <c r="A127" s="47" t="s">
        <v>122</v>
      </c>
      <c r="B127" s="48"/>
      <c r="C127" s="49"/>
      <c r="D127" s="49"/>
      <c r="E127" s="49"/>
      <c r="F127" s="49"/>
      <c r="G127" s="49"/>
      <c r="H127" s="47" t="s">
        <v>131</v>
      </c>
      <c r="I127" s="48"/>
      <c r="J127" s="49"/>
      <c r="K127" s="49"/>
      <c r="L127" s="49"/>
      <c r="M127" s="49"/>
      <c r="N127" s="49"/>
      <c r="O127" s="51">
        <f t="shared" si="34"/>
        <v>0</v>
      </c>
      <c r="P127" s="47" t="s">
        <v>122</v>
      </c>
    </row>
    <row r="128" spans="1:20" x14ac:dyDescent="0.25">
      <c r="A128" s="47" t="s">
        <v>127</v>
      </c>
      <c r="B128" s="48"/>
      <c r="C128" s="49"/>
      <c r="D128" s="49"/>
      <c r="E128" s="49"/>
      <c r="F128" s="49"/>
      <c r="G128" s="49"/>
      <c r="H128" s="47" t="s">
        <v>131</v>
      </c>
      <c r="I128" s="48"/>
      <c r="J128" s="49"/>
      <c r="K128" s="49"/>
      <c r="L128" s="49"/>
      <c r="M128" s="49"/>
      <c r="N128" s="49"/>
      <c r="O128" s="51">
        <f t="shared" si="34"/>
        <v>0</v>
      </c>
      <c r="P128" s="47" t="s">
        <v>127</v>
      </c>
    </row>
    <row r="129" spans="1:16" x14ac:dyDescent="0.25">
      <c r="A129" s="47" t="s">
        <v>98</v>
      </c>
      <c r="B129" s="48"/>
      <c r="C129" s="49"/>
      <c r="D129" s="49"/>
      <c r="E129" s="49"/>
      <c r="F129" s="49"/>
      <c r="G129" s="49"/>
      <c r="H129" s="50" t="s">
        <v>136</v>
      </c>
      <c r="I129" s="52">
        <v>1.1044212962962962E-2</v>
      </c>
      <c r="J129" s="51">
        <f t="shared" ref="J129" si="49">I129*1.05</f>
        <v>1.1596423611111111E-2</v>
      </c>
      <c r="K129" s="51">
        <f>J129*1.05</f>
        <v>1.2176244791666667E-2</v>
      </c>
      <c r="L129" s="51"/>
      <c r="M129" s="51">
        <f>J129*1.15</f>
        <v>1.3335887152777778E-2</v>
      </c>
      <c r="N129" s="51"/>
      <c r="O129" s="53">
        <f t="shared" si="34"/>
        <v>1.7394635416666665E-2</v>
      </c>
      <c r="P129" s="47" t="s">
        <v>98</v>
      </c>
    </row>
    <row r="130" spans="1:16" x14ac:dyDescent="0.25">
      <c r="A130" s="47" t="s">
        <v>99</v>
      </c>
      <c r="B130" s="48"/>
      <c r="C130" s="49"/>
      <c r="D130" s="49"/>
      <c r="E130" s="49"/>
      <c r="F130" s="49"/>
      <c r="G130" s="49"/>
      <c r="H130" s="47" t="s">
        <v>136</v>
      </c>
      <c r="I130" s="52">
        <v>1.0306944444444445E-2</v>
      </c>
      <c r="J130" s="51">
        <f>I130*1.05</f>
        <v>1.0822291666666668E-2</v>
      </c>
      <c r="K130" s="51">
        <f t="shared" ref="K130:K131" si="50">J130*1.05</f>
        <v>1.1363406250000001E-2</v>
      </c>
      <c r="L130" s="51"/>
      <c r="M130" s="51">
        <f t="shared" ref="M130:M131" si="51">J130*1.15</f>
        <v>1.2445635416666666E-2</v>
      </c>
      <c r="N130" s="51"/>
      <c r="O130" s="53">
        <f t="shared" si="34"/>
        <v>1.6233437500000003E-2</v>
      </c>
      <c r="P130" s="47" t="s">
        <v>132</v>
      </c>
    </row>
    <row r="131" spans="1:16" x14ac:dyDescent="0.25">
      <c r="A131" s="47" t="s">
        <v>100</v>
      </c>
      <c r="B131" s="48"/>
      <c r="C131" s="49"/>
      <c r="D131" s="49"/>
      <c r="E131" s="49"/>
      <c r="F131" s="49"/>
      <c r="G131" s="49"/>
      <c r="H131" s="47" t="s">
        <v>136</v>
      </c>
      <c r="I131" s="48"/>
      <c r="J131" s="49"/>
      <c r="K131" s="49"/>
      <c r="L131" s="49"/>
      <c r="M131" s="49"/>
      <c r="N131" s="49"/>
      <c r="O131" s="53">
        <f t="shared" si="34"/>
        <v>0</v>
      </c>
      <c r="P131" s="47" t="s">
        <v>125</v>
      </c>
    </row>
    <row r="132" spans="1:16" x14ac:dyDescent="0.25">
      <c r="A132" s="47" t="s">
        <v>125</v>
      </c>
      <c r="B132" s="48"/>
      <c r="C132" s="49"/>
      <c r="D132" s="49"/>
      <c r="E132" s="49"/>
      <c r="F132" s="49"/>
      <c r="G132" s="49"/>
      <c r="H132" s="47" t="s">
        <v>136</v>
      </c>
      <c r="I132" s="48"/>
      <c r="J132" s="49"/>
      <c r="K132" s="49"/>
      <c r="L132" s="49"/>
      <c r="M132" s="49"/>
      <c r="N132" s="49"/>
      <c r="O132" s="53">
        <f t="shared" si="34"/>
        <v>0</v>
      </c>
      <c r="P132" s="47" t="s">
        <v>37</v>
      </c>
    </row>
    <row r="133" spans="1:16" x14ac:dyDescent="0.25">
      <c r="A133" s="47" t="s">
        <v>37</v>
      </c>
      <c r="B133" s="48"/>
      <c r="C133" s="49"/>
      <c r="D133" s="49"/>
      <c r="E133" s="49"/>
      <c r="F133" s="49"/>
      <c r="G133" s="49"/>
      <c r="H133" s="47" t="s">
        <v>136</v>
      </c>
      <c r="I133" s="48"/>
      <c r="J133" s="49"/>
      <c r="K133" s="49"/>
      <c r="L133" s="49"/>
      <c r="M133" s="49"/>
      <c r="N133" s="49"/>
      <c r="O133" s="53">
        <f t="shared" si="34"/>
        <v>0</v>
      </c>
      <c r="P133" s="47" t="s">
        <v>103</v>
      </c>
    </row>
    <row r="134" spans="1:16" x14ac:dyDescent="0.25">
      <c r="A134" s="47" t="s">
        <v>103</v>
      </c>
      <c r="B134" s="48"/>
      <c r="C134" s="49"/>
      <c r="D134" s="49"/>
      <c r="E134" s="49"/>
      <c r="F134" s="49"/>
      <c r="G134" s="49"/>
      <c r="H134" s="47" t="s">
        <v>136</v>
      </c>
      <c r="I134" s="48"/>
      <c r="J134" s="49"/>
      <c r="K134" s="49"/>
      <c r="L134" s="49"/>
      <c r="M134" s="49"/>
      <c r="N134" s="49"/>
      <c r="O134" s="53">
        <f t="shared" si="34"/>
        <v>0</v>
      </c>
      <c r="P134" s="47" t="s">
        <v>104</v>
      </c>
    </row>
    <row r="135" spans="1:16" x14ac:dyDescent="0.25">
      <c r="A135" s="47" t="s">
        <v>104</v>
      </c>
      <c r="B135" s="48"/>
      <c r="C135" s="49"/>
      <c r="D135" s="49"/>
      <c r="E135" s="49"/>
      <c r="F135" s="49"/>
      <c r="G135" s="49"/>
      <c r="H135" s="47" t="s">
        <v>136</v>
      </c>
      <c r="I135" s="48"/>
      <c r="J135" s="49"/>
      <c r="K135" s="49"/>
      <c r="L135" s="49"/>
      <c r="M135" s="49"/>
      <c r="N135" s="49"/>
      <c r="O135" s="53">
        <f t="shared" si="34"/>
        <v>0</v>
      </c>
      <c r="P135" s="47" t="s">
        <v>105</v>
      </c>
    </row>
    <row r="136" spans="1:16" x14ac:dyDescent="0.25">
      <c r="A136" s="47" t="s">
        <v>105</v>
      </c>
      <c r="B136" s="48"/>
      <c r="C136" s="49"/>
      <c r="D136" s="49"/>
      <c r="E136" s="49"/>
      <c r="F136" s="49"/>
      <c r="G136" s="49"/>
      <c r="H136" s="47" t="s">
        <v>136</v>
      </c>
      <c r="I136" s="48"/>
      <c r="J136" s="49"/>
      <c r="K136" s="49"/>
      <c r="L136" s="49"/>
      <c r="M136" s="49"/>
      <c r="N136" s="49"/>
      <c r="O136" s="53">
        <f t="shared" si="34"/>
        <v>0</v>
      </c>
      <c r="P136" s="47" t="s">
        <v>106</v>
      </c>
    </row>
    <row r="137" spans="1:16" x14ac:dyDescent="0.25">
      <c r="A137" s="47" t="s">
        <v>106</v>
      </c>
      <c r="B137" s="48"/>
      <c r="C137" s="49"/>
      <c r="D137" s="49"/>
      <c r="E137" s="49"/>
      <c r="F137" s="49"/>
      <c r="G137" s="49"/>
      <c r="H137" s="47" t="s">
        <v>136</v>
      </c>
      <c r="I137" s="48"/>
      <c r="J137" s="49"/>
      <c r="K137" s="49"/>
      <c r="L137" s="49"/>
      <c r="M137" s="49"/>
      <c r="N137" s="49"/>
      <c r="O137" s="53">
        <f t="shared" ref="O137:O149" si="52">J137*1.5</f>
        <v>0</v>
      </c>
      <c r="P137" s="47" t="s">
        <v>120</v>
      </c>
    </row>
    <row r="138" spans="1:16" x14ac:dyDescent="0.25">
      <c r="A138" s="47" t="s">
        <v>120</v>
      </c>
      <c r="B138" s="48"/>
      <c r="C138" s="49"/>
      <c r="D138" s="49"/>
      <c r="E138" s="49"/>
      <c r="F138" s="49"/>
      <c r="G138" s="49"/>
      <c r="H138" s="47" t="s">
        <v>136</v>
      </c>
      <c r="I138" s="48"/>
      <c r="J138" s="49"/>
      <c r="K138" s="49"/>
      <c r="L138" s="49"/>
      <c r="M138" s="49"/>
      <c r="N138" s="49"/>
      <c r="O138" s="53">
        <f t="shared" si="52"/>
        <v>0</v>
      </c>
      <c r="P138" s="47" t="s">
        <v>110</v>
      </c>
    </row>
    <row r="139" spans="1:16" x14ac:dyDescent="0.25">
      <c r="A139" s="47" t="s">
        <v>110</v>
      </c>
      <c r="B139" s="48"/>
      <c r="C139" s="49"/>
      <c r="D139" s="49"/>
      <c r="E139" s="49"/>
      <c r="F139" s="49"/>
      <c r="G139" s="49"/>
      <c r="H139" s="47" t="s">
        <v>136</v>
      </c>
      <c r="I139" s="48"/>
      <c r="J139" s="49"/>
      <c r="K139" s="49"/>
      <c r="L139" s="49"/>
      <c r="M139" s="49"/>
      <c r="N139" s="49"/>
      <c r="O139" s="53">
        <f t="shared" si="52"/>
        <v>0</v>
      </c>
      <c r="P139" s="47" t="s">
        <v>126</v>
      </c>
    </row>
    <row r="140" spans="1:16" x14ac:dyDescent="0.25">
      <c r="A140" s="47" t="s">
        <v>126</v>
      </c>
      <c r="B140" s="48"/>
      <c r="C140" s="49"/>
      <c r="D140" s="49"/>
      <c r="E140" s="49"/>
      <c r="F140" s="49"/>
      <c r="G140" s="49"/>
      <c r="H140" s="47" t="s">
        <v>136</v>
      </c>
      <c r="I140" s="48"/>
      <c r="J140" s="49"/>
      <c r="K140" s="49"/>
      <c r="L140" s="49"/>
      <c r="M140" s="49"/>
      <c r="N140" s="49"/>
      <c r="O140" s="53">
        <f t="shared" si="52"/>
        <v>0</v>
      </c>
      <c r="P140" s="47" t="s">
        <v>129</v>
      </c>
    </row>
    <row r="141" spans="1:16" x14ac:dyDescent="0.25">
      <c r="A141" s="47" t="s">
        <v>129</v>
      </c>
      <c r="B141" s="48"/>
      <c r="C141" s="49"/>
      <c r="D141" s="49"/>
      <c r="E141" s="49"/>
      <c r="F141" s="49"/>
      <c r="G141" s="49"/>
      <c r="H141" s="47" t="s">
        <v>136</v>
      </c>
      <c r="I141" s="48"/>
      <c r="J141" s="49"/>
      <c r="K141" s="49"/>
      <c r="L141" s="49"/>
      <c r="M141" s="49"/>
      <c r="N141" s="49"/>
      <c r="O141" s="53">
        <f t="shared" si="52"/>
        <v>0</v>
      </c>
      <c r="P141" s="47" t="s">
        <v>130</v>
      </c>
    </row>
    <row r="142" spans="1:16" x14ac:dyDescent="0.25">
      <c r="A142" s="47" t="s">
        <v>130</v>
      </c>
      <c r="B142" s="48"/>
      <c r="C142" s="49"/>
      <c r="D142" s="49"/>
      <c r="E142" s="49"/>
      <c r="F142" s="49"/>
      <c r="G142" s="49"/>
      <c r="H142" s="47" t="s">
        <v>136</v>
      </c>
      <c r="I142" s="48"/>
      <c r="J142" s="49"/>
      <c r="K142" s="49"/>
      <c r="L142" s="49"/>
      <c r="M142" s="49"/>
      <c r="N142" s="49"/>
      <c r="O142" s="53">
        <f t="shared" si="52"/>
        <v>0</v>
      </c>
      <c r="P142" s="47" t="s">
        <v>115</v>
      </c>
    </row>
    <row r="143" spans="1:16" x14ac:dyDescent="0.25">
      <c r="A143" s="47" t="s">
        <v>115</v>
      </c>
      <c r="B143" s="48"/>
      <c r="C143" s="49"/>
      <c r="D143" s="49"/>
      <c r="E143" s="49"/>
      <c r="F143" s="49"/>
      <c r="G143" s="49"/>
      <c r="H143" s="47" t="s">
        <v>136</v>
      </c>
      <c r="I143" s="48"/>
      <c r="J143" s="49"/>
      <c r="K143" s="49"/>
      <c r="L143" s="49"/>
      <c r="M143" s="49"/>
      <c r="N143" s="49"/>
      <c r="O143" s="53">
        <f t="shared" si="52"/>
        <v>0</v>
      </c>
      <c r="P143" s="47" t="s">
        <v>117</v>
      </c>
    </row>
    <row r="144" spans="1:16" x14ac:dyDescent="0.25">
      <c r="A144" s="47" t="s">
        <v>117</v>
      </c>
      <c r="B144" s="48"/>
      <c r="C144" s="49"/>
      <c r="D144" s="49"/>
      <c r="E144" s="49"/>
      <c r="F144" s="49"/>
      <c r="G144" s="49"/>
      <c r="H144" s="47" t="s">
        <v>136</v>
      </c>
      <c r="I144" s="52">
        <v>6.7644675925925928E-3</v>
      </c>
      <c r="J144" s="51">
        <f>I144*1.05</f>
        <v>7.1026909722222229E-3</v>
      </c>
      <c r="K144" s="51"/>
      <c r="L144" s="51">
        <f t="shared" ref="L143:L144" si="53">J144*1.1</f>
        <v>7.8129600694444457E-3</v>
      </c>
      <c r="M144" s="51"/>
      <c r="N144" s="51">
        <f t="shared" ref="N143:N144" si="54">J144*1.3</f>
        <v>9.2334982638888896E-3</v>
      </c>
      <c r="O144" s="53">
        <f t="shared" si="52"/>
        <v>1.0654036458333335E-2</v>
      </c>
      <c r="P144" s="47" t="s">
        <v>135</v>
      </c>
    </row>
    <row r="145" spans="1:16" x14ac:dyDescent="0.25">
      <c r="A145" s="47" t="s">
        <v>135</v>
      </c>
      <c r="B145" s="52">
        <v>7.8899305555555545E-3</v>
      </c>
      <c r="C145" s="51">
        <f t="shared" ref="C145" si="55">B145*1.05</f>
        <v>8.284427083333332E-3</v>
      </c>
      <c r="D145" s="51"/>
      <c r="E145" s="51">
        <f>C145*1.1</f>
        <v>9.1128697916666654E-3</v>
      </c>
      <c r="F145" s="51"/>
      <c r="G145" s="51">
        <f>C145*1.3</f>
        <v>1.0769755208333332E-2</v>
      </c>
      <c r="H145" s="47" t="s">
        <v>136</v>
      </c>
      <c r="I145" s="48"/>
      <c r="J145" s="49"/>
      <c r="K145" s="49"/>
      <c r="L145" s="49"/>
      <c r="M145" s="49"/>
      <c r="N145" s="49"/>
      <c r="O145" s="53">
        <f t="shared" si="52"/>
        <v>0</v>
      </c>
      <c r="P145" s="47" t="s">
        <v>118</v>
      </c>
    </row>
    <row r="146" spans="1:16" x14ac:dyDescent="0.25">
      <c r="A146" s="47" t="s">
        <v>118</v>
      </c>
      <c r="B146" s="48"/>
      <c r="C146" s="49"/>
      <c r="D146" s="49"/>
      <c r="E146" s="49"/>
      <c r="F146" s="49"/>
      <c r="G146" s="49"/>
      <c r="H146" s="47" t="s">
        <v>136</v>
      </c>
      <c r="I146" s="48"/>
      <c r="J146" s="49"/>
      <c r="K146" s="49"/>
      <c r="L146" s="49"/>
      <c r="M146" s="49"/>
      <c r="N146" s="49"/>
      <c r="O146" s="53">
        <f t="shared" si="52"/>
        <v>0</v>
      </c>
      <c r="P146" s="47" t="s">
        <v>121</v>
      </c>
    </row>
    <row r="147" spans="1:16" x14ac:dyDescent="0.25">
      <c r="A147" s="47" t="s">
        <v>121</v>
      </c>
      <c r="B147" s="48"/>
      <c r="C147" s="49"/>
      <c r="D147" s="49"/>
      <c r="E147" s="49"/>
      <c r="F147" s="49"/>
      <c r="G147" s="49"/>
      <c r="H147" s="47" t="s">
        <v>136</v>
      </c>
      <c r="I147" s="48"/>
      <c r="J147" s="49"/>
      <c r="K147" s="49"/>
      <c r="L147" s="49"/>
      <c r="M147" s="49"/>
      <c r="N147" s="49"/>
      <c r="O147" s="53">
        <f t="shared" si="52"/>
        <v>0</v>
      </c>
      <c r="P147" s="47" t="s">
        <v>122</v>
      </c>
    </row>
    <row r="148" spans="1:16" x14ac:dyDescent="0.25">
      <c r="A148" s="47" t="s">
        <v>122</v>
      </c>
      <c r="B148" s="48"/>
      <c r="C148" s="49"/>
      <c r="D148" s="49"/>
      <c r="E148" s="49"/>
      <c r="F148" s="49"/>
      <c r="G148" s="49"/>
      <c r="H148" s="47" t="s">
        <v>136</v>
      </c>
      <c r="I148" s="48"/>
      <c r="J148" s="49"/>
      <c r="K148" s="49"/>
      <c r="L148" s="49"/>
      <c r="M148" s="49"/>
      <c r="N148" s="49"/>
      <c r="O148" s="53">
        <f t="shared" si="52"/>
        <v>0</v>
      </c>
      <c r="P148" s="47" t="s">
        <v>127</v>
      </c>
    </row>
    <row r="149" spans="1:16" x14ac:dyDescent="0.25">
      <c r="A149" s="47" t="s">
        <v>127</v>
      </c>
      <c r="B149" s="48"/>
      <c r="C149" s="49"/>
      <c r="D149" s="49"/>
      <c r="E149" s="49"/>
      <c r="F149" s="49"/>
      <c r="G149" s="49"/>
      <c r="H149" s="47" t="s">
        <v>136</v>
      </c>
      <c r="I149" s="48"/>
      <c r="J149" s="49"/>
      <c r="K149" s="49"/>
      <c r="L149" s="49"/>
      <c r="M149" s="49"/>
      <c r="N149" s="49"/>
      <c r="O149" s="53">
        <f t="shared" si="52"/>
        <v>0</v>
      </c>
      <c r="P149" s="47"/>
    </row>
    <row r="150" spans="1:16" x14ac:dyDescent="0.25">
      <c r="A150" s="47" t="s">
        <v>98</v>
      </c>
      <c r="B150" s="48"/>
      <c r="C150" s="49"/>
      <c r="D150" s="49"/>
      <c r="E150" s="49"/>
      <c r="F150" s="49"/>
      <c r="G150" s="49"/>
      <c r="H150" s="50" t="s">
        <v>137</v>
      </c>
      <c r="I150" s="48"/>
      <c r="J150" s="49"/>
      <c r="K150" s="49"/>
      <c r="L150" s="49"/>
      <c r="M150" s="49"/>
      <c r="N150" s="49"/>
      <c r="O150" s="53"/>
      <c r="P150" s="47" t="s">
        <v>98</v>
      </c>
    </row>
    <row r="151" spans="1:16" x14ac:dyDescent="0.25">
      <c r="A151" s="47" t="s">
        <v>99</v>
      </c>
      <c r="B151" s="48"/>
      <c r="C151" s="49"/>
      <c r="D151" s="49"/>
      <c r="E151" s="49"/>
      <c r="F151" s="49"/>
      <c r="G151" s="49"/>
      <c r="H151" s="47" t="s">
        <v>137</v>
      </c>
      <c r="I151" s="48"/>
      <c r="J151" s="49"/>
      <c r="K151" s="49"/>
      <c r="L151" s="49"/>
      <c r="M151" s="49"/>
      <c r="N151" s="49"/>
      <c r="O151" s="53"/>
      <c r="P151" s="47" t="s">
        <v>99</v>
      </c>
    </row>
    <row r="152" spans="1:16" x14ac:dyDescent="0.25">
      <c r="A152" s="47" t="s">
        <v>100</v>
      </c>
      <c r="B152" s="48"/>
      <c r="C152" s="49"/>
      <c r="D152" s="49"/>
      <c r="E152" s="49"/>
      <c r="F152" s="49"/>
      <c r="G152" s="49"/>
      <c r="H152" s="47" t="s">
        <v>137</v>
      </c>
      <c r="I152" s="48"/>
      <c r="J152" s="49"/>
      <c r="K152" s="49"/>
      <c r="L152" s="49"/>
      <c r="M152" s="49"/>
      <c r="N152" s="49"/>
      <c r="O152" s="53"/>
      <c r="P152" s="47" t="s">
        <v>100</v>
      </c>
    </row>
    <row r="153" spans="1:16" x14ac:dyDescent="0.25">
      <c r="A153" s="47" t="s">
        <v>125</v>
      </c>
      <c r="B153" s="48"/>
      <c r="C153" s="49"/>
      <c r="D153" s="49"/>
      <c r="E153" s="49"/>
      <c r="F153" s="49"/>
      <c r="G153" s="49"/>
      <c r="H153" s="47" t="s">
        <v>137</v>
      </c>
      <c r="I153" s="48"/>
      <c r="J153" s="49"/>
      <c r="K153" s="49"/>
      <c r="L153" s="49"/>
      <c r="M153" s="49"/>
      <c r="N153" s="49"/>
      <c r="O153" s="53"/>
      <c r="P153" s="47" t="s">
        <v>125</v>
      </c>
    </row>
    <row r="154" spans="1:16" x14ac:dyDescent="0.25">
      <c r="A154" s="47" t="s">
        <v>37</v>
      </c>
      <c r="B154" s="48"/>
      <c r="C154" s="49"/>
      <c r="D154" s="49"/>
      <c r="E154" s="49"/>
      <c r="F154" s="49"/>
      <c r="G154" s="49"/>
      <c r="H154" s="47" t="s">
        <v>137</v>
      </c>
      <c r="I154" s="48"/>
      <c r="J154" s="49"/>
      <c r="K154" s="49"/>
      <c r="L154" s="49"/>
      <c r="M154" s="49"/>
      <c r="N154" s="49"/>
      <c r="O154" s="53"/>
      <c r="P154" s="47" t="s">
        <v>37</v>
      </c>
    </row>
    <row r="155" spans="1:16" x14ac:dyDescent="0.25">
      <c r="A155" s="47" t="s">
        <v>103</v>
      </c>
      <c r="B155" s="48"/>
      <c r="C155" s="49"/>
      <c r="D155" s="49"/>
      <c r="E155" s="49"/>
      <c r="F155" s="49"/>
      <c r="G155" s="49"/>
      <c r="H155" s="47" t="s">
        <v>137</v>
      </c>
      <c r="I155" s="48"/>
      <c r="J155" s="49"/>
      <c r="K155" s="49"/>
      <c r="L155" s="49"/>
      <c r="M155" s="49"/>
      <c r="N155" s="49"/>
      <c r="O155" s="53"/>
      <c r="P155" s="47" t="s">
        <v>103</v>
      </c>
    </row>
    <row r="156" spans="1:16" x14ac:dyDescent="0.25">
      <c r="A156" s="47" t="s">
        <v>104</v>
      </c>
      <c r="B156" s="48"/>
      <c r="C156" s="49"/>
      <c r="D156" s="49"/>
      <c r="E156" s="49"/>
      <c r="F156" s="49"/>
      <c r="G156" s="49"/>
      <c r="H156" s="47" t="s">
        <v>137</v>
      </c>
      <c r="I156" s="48"/>
      <c r="J156" s="49"/>
      <c r="K156" s="49"/>
      <c r="L156" s="49"/>
      <c r="M156" s="49"/>
      <c r="N156" s="49"/>
      <c r="O156" s="53"/>
      <c r="P156" s="47" t="s">
        <v>104</v>
      </c>
    </row>
    <row r="157" spans="1:16" x14ac:dyDescent="0.25">
      <c r="A157" s="47" t="s">
        <v>105</v>
      </c>
      <c r="B157" s="48"/>
      <c r="C157" s="49"/>
      <c r="D157" s="49"/>
      <c r="E157" s="49"/>
      <c r="F157" s="49"/>
      <c r="G157" s="49"/>
      <c r="H157" s="47" t="s">
        <v>137</v>
      </c>
      <c r="I157" s="48"/>
      <c r="J157" s="49"/>
      <c r="K157" s="49"/>
      <c r="L157" s="49"/>
      <c r="M157" s="49"/>
      <c r="N157" s="49"/>
      <c r="O157" s="53"/>
      <c r="P157" s="47" t="s">
        <v>105</v>
      </c>
    </row>
    <row r="158" spans="1:16" x14ac:dyDescent="0.25">
      <c r="A158" s="47" t="s">
        <v>106</v>
      </c>
      <c r="B158" s="48"/>
      <c r="C158" s="49"/>
      <c r="D158" s="49"/>
      <c r="E158" s="49"/>
      <c r="F158" s="49"/>
      <c r="G158" s="49"/>
      <c r="H158" s="47" t="s">
        <v>137</v>
      </c>
      <c r="I158" s="48"/>
      <c r="J158" s="49"/>
      <c r="K158" s="49"/>
      <c r="L158" s="49"/>
      <c r="M158" s="49"/>
      <c r="N158" s="49"/>
      <c r="O158" s="53"/>
      <c r="P158" s="47" t="s">
        <v>106</v>
      </c>
    </row>
    <row r="159" spans="1:16" x14ac:dyDescent="0.25">
      <c r="A159" s="47" t="s">
        <v>120</v>
      </c>
      <c r="B159" s="48"/>
      <c r="C159" s="49"/>
      <c r="D159" s="49"/>
      <c r="E159" s="49"/>
      <c r="F159" s="49"/>
      <c r="G159" s="49"/>
      <c r="H159" s="47" t="s">
        <v>137</v>
      </c>
      <c r="I159" s="48"/>
      <c r="J159" s="49"/>
      <c r="K159" s="49"/>
      <c r="L159" s="49"/>
      <c r="M159" s="49"/>
      <c r="N159" s="49"/>
      <c r="O159" s="53"/>
      <c r="P159" s="47" t="s">
        <v>120</v>
      </c>
    </row>
    <row r="160" spans="1:16" x14ac:dyDescent="0.25">
      <c r="A160" s="47" t="s">
        <v>110</v>
      </c>
      <c r="B160" s="48"/>
      <c r="C160" s="49"/>
      <c r="D160" s="49"/>
      <c r="E160" s="49"/>
      <c r="F160" s="49"/>
      <c r="G160" s="49"/>
      <c r="H160" s="47" t="s">
        <v>137</v>
      </c>
      <c r="I160" s="48"/>
      <c r="J160" s="49"/>
      <c r="K160" s="49"/>
      <c r="L160" s="49"/>
      <c r="M160" s="49"/>
      <c r="N160" s="49"/>
      <c r="O160" s="53"/>
      <c r="P160" s="47" t="s">
        <v>110</v>
      </c>
    </row>
    <row r="161" spans="1:16" x14ac:dyDescent="0.25">
      <c r="A161" s="47" t="s">
        <v>126</v>
      </c>
      <c r="B161" s="48"/>
      <c r="C161" s="49"/>
      <c r="D161" s="49"/>
      <c r="E161" s="49"/>
      <c r="F161" s="49"/>
      <c r="G161" s="49"/>
      <c r="H161" s="47" t="s">
        <v>137</v>
      </c>
      <c r="I161" s="56"/>
      <c r="J161" s="57"/>
      <c r="K161" s="49"/>
      <c r="L161" s="49"/>
      <c r="M161" s="49"/>
      <c r="N161" s="49"/>
      <c r="O161" s="53"/>
      <c r="P161" s="47" t="s">
        <v>126</v>
      </c>
    </row>
    <row r="162" spans="1:16" x14ac:dyDescent="0.25">
      <c r="A162" s="47" t="s">
        <v>129</v>
      </c>
      <c r="B162" s="48"/>
      <c r="C162" s="49"/>
      <c r="D162" s="49"/>
      <c r="E162" s="49"/>
      <c r="F162" s="49"/>
      <c r="G162" s="49"/>
      <c r="H162" s="47" t="s">
        <v>137</v>
      </c>
      <c r="I162" s="48"/>
      <c r="J162" s="49"/>
      <c r="K162" s="49"/>
      <c r="L162" s="49"/>
      <c r="M162" s="49"/>
      <c r="N162" s="49"/>
      <c r="O162" s="53"/>
      <c r="P162" s="47" t="s">
        <v>129</v>
      </c>
    </row>
    <row r="163" spans="1:16" x14ac:dyDescent="0.25">
      <c r="A163" s="47" t="s">
        <v>130</v>
      </c>
      <c r="B163" s="48"/>
      <c r="C163" s="49"/>
      <c r="D163" s="49"/>
      <c r="E163" s="49"/>
      <c r="F163" s="49"/>
      <c r="G163" s="49"/>
      <c r="H163" s="47" t="s">
        <v>137</v>
      </c>
      <c r="I163" s="48"/>
      <c r="J163" s="49"/>
      <c r="K163" s="49"/>
      <c r="L163" s="49"/>
      <c r="M163" s="49"/>
      <c r="N163" s="49"/>
      <c r="O163" s="53"/>
      <c r="P163" s="47" t="s">
        <v>130</v>
      </c>
    </row>
    <row r="164" spans="1:16" x14ac:dyDescent="0.25">
      <c r="A164" s="47" t="s">
        <v>115</v>
      </c>
      <c r="B164" s="48"/>
      <c r="C164" s="49"/>
      <c r="D164" s="49"/>
      <c r="E164" s="49"/>
      <c r="F164" s="49"/>
      <c r="G164" s="49"/>
      <c r="H164" s="47" t="s">
        <v>137</v>
      </c>
      <c r="I164" s="48"/>
      <c r="J164" s="49"/>
      <c r="K164" s="49"/>
      <c r="L164" s="49"/>
      <c r="M164" s="49"/>
      <c r="N164" s="49"/>
      <c r="O164" s="53"/>
      <c r="P164" s="47" t="s">
        <v>115</v>
      </c>
    </row>
    <row r="165" spans="1:16" x14ac:dyDescent="0.25">
      <c r="A165" s="47" t="s">
        <v>117</v>
      </c>
      <c r="B165" s="48"/>
      <c r="C165" s="49"/>
      <c r="D165" s="49"/>
      <c r="E165" s="49"/>
      <c r="F165" s="49"/>
      <c r="G165" s="49"/>
      <c r="H165" s="47" t="s">
        <v>137</v>
      </c>
      <c r="I165" s="48"/>
      <c r="J165" s="49"/>
      <c r="K165" s="49"/>
      <c r="L165" s="49"/>
      <c r="M165" s="49"/>
      <c r="N165" s="49"/>
      <c r="O165" s="53"/>
      <c r="P165" s="47" t="s">
        <v>117</v>
      </c>
    </row>
    <row r="166" spans="1:16" x14ac:dyDescent="0.25">
      <c r="A166" s="47" t="s">
        <v>114</v>
      </c>
      <c r="B166" s="48"/>
      <c r="C166" s="49"/>
      <c r="D166" s="49"/>
      <c r="E166" s="49"/>
      <c r="F166" s="49"/>
      <c r="G166" s="49"/>
      <c r="H166" s="47" t="s">
        <v>137</v>
      </c>
      <c r="I166" s="48"/>
      <c r="J166" s="49"/>
      <c r="K166" s="49"/>
      <c r="L166" s="49"/>
      <c r="M166" s="49"/>
      <c r="N166" s="49"/>
      <c r="O166" s="53"/>
      <c r="P166" s="47" t="s">
        <v>114</v>
      </c>
    </row>
    <row r="167" spans="1:16" x14ac:dyDescent="0.25">
      <c r="A167" s="47" t="s">
        <v>116</v>
      </c>
      <c r="B167" s="48"/>
      <c r="C167" s="49"/>
      <c r="D167" s="49"/>
      <c r="E167" s="49"/>
      <c r="F167" s="49"/>
      <c r="G167" s="49"/>
      <c r="H167" s="47" t="s">
        <v>137</v>
      </c>
      <c r="I167" s="48"/>
      <c r="J167" s="49"/>
      <c r="K167" s="49"/>
      <c r="L167" s="49"/>
      <c r="M167" s="49"/>
      <c r="N167" s="49"/>
      <c r="O167" s="53"/>
      <c r="P167" s="47" t="s">
        <v>116</v>
      </c>
    </row>
    <row r="168" spans="1:16" x14ac:dyDescent="0.25">
      <c r="A168" s="47" t="s">
        <v>118</v>
      </c>
      <c r="B168" s="48"/>
      <c r="C168" s="49"/>
      <c r="D168" s="49"/>
      <c r="E168" s="49"/>
      <c r="F168" s="49"/>
      <c r="G168" s="49"/>
      <c r="H168" s="47" t="s">
        <v>137</v>
      </c>
      <c r="I168" s="48"/>
      <c r="J168" s="49"/>
      <c r="K168" s="49"/>
      <c r="L168" s="49"/>
      <c r="M168" s="49"/>
      <c r="N168" s="49"/>
      <c r="O168" s="53"/>
      <c r="P168" s="47" t="s">
        <v>118</v>
      </c>
    </row>
    <row r="169" spans="1:16" x14ac:dyDescent="0.25">
      <c r="A169" s="47" t="s">
        <v>121</v>
      </c>
      <c r="B169" s="48"/>
      <c r="C169" s="49"/>
      <c r="D169" s="49"/>
      <c r="E169" s="49"/>
      <c r="F169" s="49"/>
      <c r="G169" s="49"/>
      <c r="H169" s="47" t="s">
        <v>137</v>
      </c>
      <c r="I169" s="48"/>
      <c r="J169" s="49"/>
      <c r="K169" s="49"/>
      <c r="L169" s="49"/>
      <c r="M169" s="49"/>
      <c r="N169" s="49"/>
      <c r="O169" s="53"/>
      <c r="P169" s="47" t="s">
        <v>121</v>
      </c>
    </row>
    <row r="170" spans="1:16" x14ac:dyDescent="0.25">
      <c r="A170" s="47" t="s">
        <v>122</v>
      </c>
      <c r="B170" s="48"/>
      <c r="C170" s="49"/>
      <c r="D170" s="49"/>
      <c r="E170" s="49"/>
      <c r="F170" s="49"/>
      <c r="G170" s="49"/>
      <c r="H170" s="47" t="s">
        <v>137</v>
      </c>
      <c r="I170" s="48"/>
      <c r="J170" s="49"/>
      <c r="K170" s="49"/>
      <c r="L170" s="49"/>
      <c r="M170" s="49"/>
      <c r="N170" s="49"/>
      <c r="O170" s="53"/>
      <c r="P170" s="47" t="s">
        <v>122</v>
      </c>
    </row>
    <row r="171" spans="1:16" x14ac:dyDescent="0.25">
      <c r="A171" s="47" t="s">
        <v>127</v>
      </c>
      <c r="B171" s="48"/>
      <c r="C171" s="49"/>
      <c r="D171" s="49"/>
      <c r="E171" s="49"/>
      <c r="F171" s="49"/>
      <c r="G171" s="49"/>
      <c r="H171" s="47" t="s">
        <v>137</v>
      </c>
      <c r="I171" s="48"/>
      <c r="J171" s="49"/>
      <c r="K171" s="49"/>
      <c r="L171" s="49"/>
      <c r="M171" s="49"/>
      <c r="N171" s="49"/>
      <c r="O171" s="53"/>
      <c r="P171" s="47" t="s">
        <v>127</v>
      </c>
    </row>
    <row r="172" spans="1:16" x14ac:dyDescent="0.25">
      <c r="A172" s="47" t="s">
        <v>138</v>
      </c>
      <c r="B172" s="48"/>
      <c r="C172" s="49"/>
      <c r="D172" s="49"/>
      <c r="E172" s="49"/>
      <c r="F172" s="49"/>
      <c r="G172" s="49"/>
      <c r="H172" s="50" t="s">
        <v>139</v>
      </c>
      <c r="I172" s="48"/>
      <c r="J172" s="49"/>
      <c r="K172" s="49"/>
      <c r="L172" s="49"/>
      <c r="M172" s="49"/>
      <c r="N172" s="49"/>
      <c r="O172" s="53"/>
      <c r="P172" s="47" t="s">
        <v>138</v>
      </c>
    </row>
    <row r="173" spans="1:16" x14ac:dyDescent="0.25">
      <c r="A173" s="47" t="s">
        <v>140</v>
      </c>
      <c r="B173" s="48"/>
      <c r="C173" s="49"/>
      <c r="D173" s="49"/>
      <c r="E173" s="49"/>
      <c r="F173" s="49"/>
      <c r="G173" s="49"/>
      <c r="H173" s="47" t="s">
        <v>139</v>
      </c>
      <c r="I173" s="48"/>
      <c r="J173" s="49"/>
      <c r="K173" s="49"/>
      <c r="L173" s="49"/>
      <c r="M173" s="49"/>
      <c r="N173" s="49"/>
      <c r="O173" s="53"/>
      <c r="P173" s="47" t="s">
        <v>140</v>
      </c>
    </row>
    <row r="174" spans="1:16" x14ac:dyDescent="0.25">
      <c r="A174" s="47" t="s">
        <v>135</v>
      </c>
      <c r="B174" s="48"/>
      <c r="C174" s="49"/>
      <c r="D174" s="49"/>
      <c r="E174" s="49"/>
      <c r="F174" s="49"/>
      <c r="G174" s="49"/>
      <c r="H174" s="47" t="s">
        <v>139</v>
      </c>
      <c r="I174" s="48"/>
      <c r="J174" s="49"/>
      <c r="K174" s="49"/>
      <c r="L174" s="49"/>
      <c r="M174" s="49"/>
      <c r="N174" s="49"/>
      <c r="O174" s="53"/>
      <c r="P174" s="47" t="s">
        <v>135</v>
      </c>
    </row>
    <row r="175" spans="1:16" x14ac:dyDescent="0.25">
      <c r="A175" s="47" t="s">
        <v>141</v>
      </c>
      <c r="B175" s="48"/>
      <c r="C175" s="49"/>
      <c r="D175" s="49"/>
      <c r="E175" s="49"/>
      <c r="F175" s="49"/>
      <c r="G175" s="49"/>
      <c r="H175" s="47" t="s">
        <v>139</v>
      </c>
      <c r="I175" s="48"/>
      <c r="J175" s="49"/>
      <c r="K175" s="49"/>
      <c r="L175" s="49"/>
      <c r="M175" s="49"/>
      <c r="N175" s="49"/>
      <c r="O175" s="53"/>
      <c r="P175" s="47" t="s">
        <v>141</v>
      </c>
    </row>
    <row r="176" spans="1:16" x14ac:dyDescent="0.25">
      <c r="A176" s="47" t="s">
        <v>138</v>
      </c>
      <c r="B176" s="48"/>
      <c r="C176" s="49"/>
      <c r="D176" s="49"/>
      <c r="E176" s="49"/>
      <c r="F176" s="49"/>
      <c r="G176" s="49"/>
      <c r="H176" s="50" t="s">
        <v>142</v>
      </c>
      <c r="I176" s="48"/>
      <c r="J176" s="49"/>
      <c r="K176" s="49"/>
      <c r="L176" s="49"/>
      <c r="M176" s="49"/>
      <c r="N176" s="49"/>
      <c r="O176" s="53"/>
      <c r="P176" s="47" t="s">
        <v>138</v>
      </c>
    </row>
    <row r="177" spans="1:16" x14ac:dyDescent="0.25">
      <c r="A177" s="47" t="s">
        <v>140</v>
      </c>
      <c r="B177" s="48"/>
      <c r="C177" s="49"/>
      <c r="D177" s="49"/>
      <c r="E177" s="49"/>
      <c r="F177" s="49"/>
      <c r="G177" s="49"/>
      <c r="H177" s="47" t="s">
        <v>142</v>
      </c>
      <c r="I177" s="48"/>
      <c r="J177" s="49"/>
      <c r="K177" s="49"/>
      <c r="L177" s="49"/>
      <c r="M177" s="49"/>
      <c r="N177" s="49"/>
      <c r="O177" s="53"/>
      <c r="P177" s="47" t="s">
        <v>140</v>
      </c>
    </row>
    <row r="178" spans="1:16" x14ac:dyDescent="0.25">
      <c r="A178" s="47" t="s">
        <v>135</v>
      </c>
      <c r="B178" s="48"/>
      <c r="C178" s="49"/>
      <c r="D178" s="49"/>
      <c r="E178" s="49"/>
      <c r="F178" s="49"/>
      <c r="G178" s="49"/>
      <c r="H178" s="47" t="s">
        <v>142</v>
      </c>
      <c r="I178" s="48"/>
      <c r="J178" s="49"/>
      <c r="K178" s="49"/>
      <c r="L178" s="49"/>
      <c r="M178" s="49"/>
      <c r="N178" s="49"/>
      <c r="O178" s="53"/>
      <c r="P178" s="47" t="s">
        <v>135</v>
      </c>
    </row>
    <row r="179" spans="1:16" x14ac:dyDescent="0.25">
      <c r="A179" s="47" t="s">
        <v>141</v>
      </c>
      <c r="B179" s="48"/>
      <c r="C179" s="49"/>
      <c r="D179" s="49"/>
      <c r="E179" s="49"/>
      <c r="F179" s="49"/>
      <c r="G179" s="49"/>
      <c r="H179" s="47" t="s">
        <v>142</v>
      </c>
      <c r="I179" s="48"/>
      <c r="J179" s="49"/>
      <c r="K179" s="49"/>
      <c r="L179" s="49"/>
      <c r="M179" s="49"/>
      <c r="N179" s="49"/>
      <c r="O179" s="53"/>
      <c r="P179" s="47" t="s">
        <v>141</v>
      </c>
    </row>
    <row r="180" spans="1:16" x14ac:dyDescent="0.25">
      <c r="A180" s="47" t="s">
        <v>98</v>
      </c>
      <c r="B180" s="48"/>
      <c r="C180" s="49"/>
      <c r="D180" s="49"/>
      <c r="E180" s="49"/>
      <c r="F180" s="49"/>
      <c r="G180" s="49"/>
      <c r="H180" s="50" t="s">
        <v>143</v>
      </c>
      <c r="I180" s="48"/>
      <c r="J180" s="49"/>
      <c r="K180" s="49"/>
      <c r="L180" s="49"/>
      <c r="M180" s="49"/>
      <c r="N180" s="49"/>
      <c r="O180" s="53"/>
      <c r="P180" s="47" t="s">
        <v>98</v>
      </c>
    </row>
    <row r="181" spans="1:16" x14ac:dyDescent="0.25">
      <c r="A181" s="47" t="s">
        <v>99</v>
      </c>
      <c r="B181" s="48"/>
      <c r="C181" s="49"/>
      <c r="D181" s="49"/>
      <c r="E181" s="49"/>
      <c r="F181" s="49"/>
      <c r="G181" s="49"/>
      <c r="H181" s="47" t="s">
        <v>143</v>
      </c>
      <c r="I181" s="48"/>
      <c r="J181" s="49"/>
      <c r="K181" s="49"/>
      <c r="L181" s="49"/>
      <c r="M181" s="49"/>
      <c r="N181" s="49"/>
      <c r="O181" s="53"/>
      <c r="P181" s="47" t="s">
        <v>99</v>
      </c>
    </row>
    <row r="182" spans="1:16" x14ac:dyDescent="0.25">
      <c r="A182" s="47" t="s">
        <v>100</v>
      </c>
      <c r="B182" s="48"/>
      <c r="C182" s="49"/>
      <c r="D182" s="49"/>
      <c r="E182" s="49"/>
      <c r="F182" s="49"/>
      <c r="G182" s="49"/>
      <c r="H182" s="47" t="s">
        <v>143</v>
      </c>
      <c r="I182" s="48"/>
      <c r="J182" s="49"/>
      <c r="K182" s="49"/>
      <c r="L182" s="49"/>
      <c r="M182" s="49"/>
      <c r="N182" s="49"/>
      <c r="O182" s="53"/>
      <c r="P182" s="47" t="s">
        <v>100</v>
      </c>
    </row>
    <row r="183" spans="1:16" x14ac:dyDescent="0.25">
      <c r="A183" s="47" t="s">
        <v>125</v>
      </c>
      <c r="B183" s="48"/>
      <c r="C183" s="49"/>
      <c r="D183" s="49"/>
      <c r="E183" s="49"/>
      <c r="F183" s="49"/>
      <c r="G183" s="49"/>
      <c r="H183" s="47" t="s">
        <v>143</v>
      </c>
      <c r="I183" s="48"/>
      <c r="J183" s="49"/>
      <c r="K183" s="49"/>
      <c r="L183" s="49"/>
      <c r="M183" s="49"/>
      <c r="N183" s="49"/>
      <c r="O183" s="53"/>
      <c r="P183" s="47" t="s">
        <v>125</v>
      </c>
    </row>
    <row r="184" spans="1:16" x14ac:dyDescent="0.25">
      <c r="A184" s="47" t="s">
        <v>102</v>
      </c>
      <c r="B184" s="48"/>
      <c r="C184" s="49"/>
      <c r="D184" s="49"/>
      <c r="E184" s="49"/>
      <c r="F184" s="49"/>
      <c r="G184" s="49"/>
      <c r="H184" s="47" t="s">
        <v>143</v>
      </c>
      <c r="I184" s="48"/>
      <c r="J184" s="49"/>
      <c r="K184" s="49"/>
      <c r="L184" s="49"/>
      <c r="M184" s="49"/>
      <c r="N184" s="49"/>
      <c r="O184" s="53"/>
      <c r="P184" s="47" t="s">
        <v>102</v>
      </c>
    </row>
    <row r="185" spans="1:16" x14ac:dyDescent="0.25">
      <c r="A185" s="47" t="s">
        <v>37</v>
      </c>
      <c r="B185" s="48"/>
      <c r="C185" s="49"/>
      <c r="D185" s="49"/>
      <c r="E185" s="49"/>
      <c r="F185" s="49"/>
      <c r="G185" s="49"/>
      <c r="H185" s="47" t="s">
        <v>143</v>
      </c>
      <c r="I185" s="48"/>
      <c r="J185" s="49"/>
      <c r="K185" s="49"/>
      <c r="L185" s="49"/>
      <c r="M185" s="49"/>
      <c r="N185" s="49"/>
      <c r="O185" s="53"/>
      <c r="P185" s="47" t="s">
        <v>37</v>
      </c>
    </row>
    <row r="186" spans="1:16" x14ac:dyDescent="0.25">
      <c r="A186" s="47" t="s">
        <v>103</v>
      </c>
      <c r="B186" s="48"/>
      <c r="C186" s="49"/>
      <c r="D186" s="49"/>
      <c r="E186" s="49"/>
      <c r="F186" s="49"/>
      <c r="G186" s="49"/>
      <c r="H186" s="47" t="s">
        <v>143</v>
      </c>
      <c r="I186" s="48"/>
      <c r="J186" s="49"/>
      <c r="K186" s="49"/>
      <c r="L186" s="49"/>
      <c r="M186" s="49"/>
      <c r="N186" s="49"/>
      <c r="O186" s="53"/>
      <c r="P186" s="47" t="s">
        <v>103</v>
      </c>
    </row>
    <row r="187" spans="1:16" x14ac:dyDescent="0.25">
      <c r="A187" s="47" t="s">
        <v>104</v>
      </c>
      <c r="B187" s="48"/>
      <c r="C187" s="49"/>
      <c r="D187" s="49"/>
      <c r="E187" s="49"/>
      <c r="F187" s="49"/>
      <c r="G187" s="49"/>
      <c r="H187" s="47" t="s">
        <v>143</v>
      </c>
      <c r="I187" s="48"/>
      <c r="J187" s="49"/>
      <c r="K187" s="49"/>
      <c r="L187" s="49"/>
      <c r="M187" s="49"/>
      <c r="N187" s="49"/>
      <c r="O187" s="53"/>
      <c r="P187" s="47" t="s">
        <v>104</v>
      </c>
    </row>
    <row r="188" spans="1:16" x14ac:dyDescent="0.25">
      <c r="A188" s="47" t="s">
        <v>105</v>
      </c>
      <c r="B188" s="48"/>
      <c r="C188" s="49"/>
      <c r="D188" s="49"/>
      <c r="E188" s="49"/>
      <c r="F188" s="49"/>
      <c r="G188" s="49"/>
      <c r="H188" s="47" t="s">
        <v>143</v>
      </c>
      <c r="I188" s="48"/>
      <c r="J188" s="49"/>
      <c r="K188" s="49"/>
      <c r="L188" s="49"/>
      <c r="M188" s="49"/>
      <c r="N188" s="49"/>
      <c r="O188" s="53"/>
      <c r="P188" s="47" t="s">
        <v>105</v>
      </c>
    </row>
    <row r="189" spans="1:16" x14ac:dyDescent="0.25">
      <c r="A189" s="47" t="s">
        <v>106</v>
      </c>
      <c r="B189" s="48"/>
      <c r="C189" s="49"/>
      <c r="D189" s="49"/>
      <c r="E189" s="49"/>
      <c r="F189" s="49"/>
      <c r="G189" s="49"/>
      <c r="H189" s="47" t="s">
        <v>143</v>
      </c>
      <c r="I189" s="48"/>
      <c r="J189" s="49"/>
      <c r="K189" s="49"/>
      <c r="L189" s="49"/>
      <c r="M189" s="49"/>
      <c r="N189" s="49"/>
      <c r="O189" s="53"/>
      <c r="P189" s="47" t="s">
        <v>106</v>
      </c>
    </row>
    <row r="190" spans="1:16" x14ac:dyDescent="0.25">
      <c r="A190" s="47" t="s">
        <v>120</v>
      </c>
      <c r="B190" s="48"/>
      <c r="C190" s="49"/>
      <c r="D190" s="49"/>
      <c r="E190" s="49"/>
      <c r="F190" s="49"/>
      <c r="G190" s="49"/>
      <c r="H190" s="47" t="s">
        <v>143</v>
      </c>
      <c r="I190" s="48"/>
      <c r="J190" s="49"/>
      <c r="K190" s="49"/>
      <c r="L190" s="49"/>
      <c r="M190" s="49"/>
      <c r="N190" s="49"/>
      <c r="O190" s="53"/>
      <c r="P190" s="47" t="s">
        <v>120</v>
      </c>
    </row>
    <row r="191" spans="1:16" x14ac:dyDescent="0.25">
      <c r="A191" s="47" t="s">
        <v>110</v>
      </c>
      <c r="B191" s="48"/>
      <c r="C191" s="49"/>
      <c r="D191" s="49"/>
      <c r="E191" s="49"/>
      <c r="F191" s="49"/>
      <c r="G191" s="49"/>
      <c r="H191" s="47" t="s">
        <v>143</v>
      </c>
      <c r="I191" s="48"/>
      <c r="J191" s="49"/>
      <c r="K191" s="49"/>
      <c r="L191" s="49"/>
      <c r="M191" s="49"/>
      <c r="N191" s="49"/>
      <c r="O191" s="53"/>
      <c r="P191" s="47" t="s">
        <v>110</v>
      </c>
    </row>
    <row r="192" spans="1:16" x14ac:dyDescent="0.25">
      <c r="A192" s="47" t="s">
        <v>126</v>
      </c>
      <c r="B192" s="48"/>
      <c r="C192" s="49"/>
      <c r="D192" s="49"/>
      <c r="E192" s="49"/>
      <c r="F192" s="49"/>
      <c r="G192" s="49"/>
      <c r="H192" s="47" t="s">
        <v>143</v>
      </c>
      <c r="I192" s="48"/>
      <c r="J192" s="49"/>
      <c r="K192" s="49"/>
      <c r="L192" s="49"/>
      <c r="M192" s="49"/>
      <c r="N192" s="49"/>
      <c r="O192" s="53"/>
      <c r="P192" s="47" t="s">
        <v>126</v>
      </c>
    </row>
    <row r="193" spans="1:16" x14ac:dyDescent="0.25">
      <c r="A193" s="47" t="s">
        <v>129</v>
      </c>
      <c r="B193" s="48"/>
      <c r="C193" s="49"/>
      <c r="D193" s="49"/>
      <c r="E193" s="49"/>
      <c r="F193" s="49"/>
      <c r="G193" s="49"/>
      <c r="H193" s="47" t="s">
        <v>143</v>
      </c>
      <c r="I193" s="48"/>
      <c r="J193" s="49"/>
      <c r="K193" s="49"/>
      <c r="L193" s="49"/>
      <c r="M193" s="49"/>
      <c r="N193" s="49"/>
      <c r="O193" s="53"/>
      <c r="P193" s="47" t="s">
        <v>129</v>
      </c>
    </row>
    <row r="194" spans="1:16" x14ac:dyDescent="0.25">
      <c r="A194" s="47" t="s">
        <v>130</v>
      </c>
      <c r="B194" s="48"/>
      <c r="C194" s="49"/>
      <c r="D194" s="49"/>
      <c r="E194" s="49"/>
      <c r="F194" s="49"/>
      <c r="G194" s="49"/>
      <c r="H194" s="47" t="s">
        <v>143</v>
      </c>
      <c r="I194" s="48"/>
      <c r="J194" s="49"/>
      <c r="K194" s="49"/>
      <c r="L194" s="49"/>
      <c r="M194" s="49"/>
      <c r="N194" s="49"/>
      <c r="O194" s="53"/>
      <c r="P194" s="47" t="s">
        <v>130</v>
      </c>
    </row>
    <row r="195" spans="1:16" x14ac:dyDescent="0.25">
      <c r="A195" s="47" t="s">
        <v>115</v>
      </c>
      <c r="B195" s="48"/>
      <c r="C195" s="49"/>
      <c r="D195" s="49"/>
      <c r="E195" s="49"/>
      <c r="F195" s="49"/>
      <c r="G195" s="49"/>
      <c r="H195" s="47" t="s">
        <v>143</v>
      </c>
      <c r="I195" s="48"/>
      <c r="J195" s="49"/>
      <c r="K195" s="49"/>
      <c r="L195" s="49"/>
      <c r="M195" s="49"/>
      <c r="N195" s="49"/>
      <c r="O195" s="53"/>
      <c r="P195" s="47" t="s">
        <v>115</v>
      </c>
    </row>
    <row r="196" spans="1:16" x14ac:dyDescent="0.25">
      <c r="A196" s="47" t="s">
        <v>117</v>
      </c>
      <c r="B196" s="48"/>
      <c r="C196" s="49"/>
      <c r="D196" s="49"/>
      <c r="E196" s="49"/>
      <c r="F196" s="49"/>
      <c r="G196" s="49"/>
      <c r="H196" s="47" t="s">
        <v>143</v>
      </c>
      <c r="I196" s="48"/>
      <c r="J196" s="49"/>
      <c r="K196" s="49"/>
      <c r="L196" s="49"/>
      <c r="M196" s="49"/>
      <c r="N196" s="49"/>
      <c r="O196" s="53"/>
      <c r="P196" s="47" t="s">
        <v>117</v>
      </c>
    </row>
    <row r="197" spans="1:16" x14ac:dyDescent="0.25">
      <c r="A197" s="47" t="s">
        <v>114</v>
      </c>
      <c r="B197" s="48"/>
      <c r="C197" s="49"/>
      <c r="D197" s="49"/>
      <c r="E197" s="49"/>
      <c r="F197" s="49"/>
      <c r="G197" s="49"/>
      <c r="H197" s="47" t="s">
        <v>143</v>
      </c>
      <c r="I197" s="48"/>
      <c r="J197" s="49"/>
      <c r="K197" s="49"/>
      <c r="L197" s="49"/>
      <c r="M197" s="49"/>
      <c r="N197" s="49"/>
      <c r="O197" s="53"/>
      <c r="P197" s="47" t="s">
        <v>114</v>
      </c>
    </row>
    <row r="198" spans="1:16" x14ac:dyDescent="0.25">
      <c r="A198" s="47" t="s">
        <v>116</v>
      </c>
      <c r="B198" s="48"/>
      <c r="C198" s="49"/>
      <c r="D198" s="49"/>
      <c r="E198" s="49"/>
      <c r="F198" s="49"/>
      <c r="G198" s="49"/>
      <c r="H198" s="47" t="s">
        <v>143</v>
      </c>
      <c r="I198" s="48"/>
      <c r="J198" s="49"/>
      <c r="K198" s="49"/>
      <c r="L198" s="49"/>
      <c r="M198" s="49"/>
      <c r="N198" s="49"/>
      <c r="O198" s="53"/>
      <c r="P198" s="47" t="s">
        <v>116</v>
      </c>
    </row>
    <row r="199" spans="1:16" x14ac:dyDescent="0.25">
      <c r="A199" s="47" t="s">
        <v>118</v>
      </c>
      <c r="B199" s="48"/>
      <c r="C199" s="49"/>
      <c r="D199" s="49"/>
      <c r="E199" s="49"/>
      <c r="F199" s="49"/>
      <c r="G199" s="49"/>
      <c r="H199" s="47" t="s">
        <v>143</v>
      </c>
      <c r="I199" s="48"/>
      <c r="J199" s="49"/>
      <c r="K199" s="49"/>
      <c r="L199" s="49"/>
      <c r="M199" s="49"/>
      <c r="N199" s="49"/>
      <c r="O199" s="53"/>
      <c r="P199" s="47" t="s">
        <v>118</v>
      </c>
    </row>
    <row r="200" spans="1:16" x14ac:dyDescent="0.25">
      <c r="A200" s="47" t="s">
        <v>121</v>
      </c>
      <c r="B200" s="48"/>
      <c r="C200" s="49"/>
      <c r="D200" s="49"/>
      <c r="E200" s="49"/>
      <c r="F200" s="49"/>
      <c r="G200" s="49"/>
      <c r="H200" s="47" t="s">
        <v>143</v>
      </c>
      <c r="I200" s="48"/>
      <c r="J200" s="49"/>
      <c r="K200" s="49"/>
      <c r="L200" s="49"/>
      <c r="M200" s="49"/>
      <c r="N200" s="49"/>
      <c r="O200" s="53"/>
      <c r="P200" s="47" t="s">
        <v>121</v>
      </c>
    </row>
    <row r="201" spans="1:16" x14ac:dyDescent="0.25">
      <c r="A201" s="47" t="s">
        <v>122</v>
      </c>
      <c r="B201" s="48"/>
      <c r="C201" s="49"/>
      <c r="D201" s="49"/>
      <c r="E201" s="49"/>
      <c r="F201" s="49"/>
      <c r="G201" s="49"/>
      <c r="H201" s="47" t="s">
        <v>143</v>
      </c>
      <c r="I201" s="48"/>
      <c r="J201" s="49"/>
      <c r="K201" s="49"/>
      <c r="L201" s="49"/>
      <c r="M201" s="49"/>
      <c r="N201" s="49"/>
      <c r="O201" s="53"/>
      <c r="P201" s="47" t="s">
        <v>122</v>
      </c>
    </row>
    <row r="202" spans="1:16" x14ac:dyDescent="0.25">
      <c r="A202" s="47" t="s">
        <v>127</v>
      </c>
      <c r="B202" s="48"/>
      <c r="C202" s="49"/>
      <c r="D202" s="49"/>
      <c r="E202" s="49"/>
      <c r="F202" s="49"/>
      <c r="G202" s="49"/>
      <c r="H202" s="47" t="s">
        <v>143</v>
      </c>
      <c r="I202" s="48"/>
      <c r="J202" s="49"/>
      <c r="K202" s="49"/>
      <c r="L202" s="49"/>
      <c r="M202" s="49"/>
      <c r="N202" s="49"/>
      <c r="O202" s="53"/>
      <c r="P202" s="47" t="s">
        <v>127</v>
      </c>
    </row>
    <row r="203" spans="1:16" x14ac:dyDescent="0.25">
      <c r="A203" s="47" t="s">
        <v>98</v>
      </c>
      <c r="B203" s="48"/>
      <c r="C203" s="49"/>
      <c r="D203" s="49"/>
      <c r="E203" s="49"/>
      <c r="F203" s="49"/>
      <c r="G203" s="49"/>
      <c r="H203" s="50" t="s">
        <v>233</v>
      </c>
      <c r="I203" s="56"/>
      <c r="J203" s="57"/>
      <c r="K203" s="49"/>
      <c r="L203" s="49"/>
      <c r="M203" s="49"/>
      <c r="N203" s="49"/>
      <c r="O203" s="53"/>
      <c r="P203" s="47" t="s">
        <v>98</v>
      </c>
    </row>
    <row r="204" spans="1:16" x14ac:dyDescent="0.25">
      <c r="A204" s="47" t="s">
        <v>99</v>
      </c>
      <c r="B204" s="48"/>
      <c r="C204" s="49"/>
      <c r="D204" s="49"/>
      <c r="E204" s="49"/>
      <c r="F204" s="49"/>
      <c r="G204" s="49"/>
      <c r="H204" s="47" t="s">
        <v>233</v>
      </c>
      <c r="I204" s="48"/>
      <c r="J204" s="49"/>
      <c r="K204" s="49"/>
      <c r="L204" s="49"/>
      <c r="M204" s="49"/>
      <c r="N204" s="49"/>
      <c r="O204" s="53"/>
      <c r="P204" s="47" t="s">
        <v>99</v>
      </c>
    </row>
    <row r="205" spans="1:16" x14ac:dyDescent="0.25">
      <c r="A205" s="47" t="s">
        <v>100</v>
      </c>
      <c r="B205" s="48"/>
      <c r="C205" s="49"/>
      <c r="D205" s="49"/>
      <c r="E205" s="49"/>
      <c r="F205" s="49"/>
      <c r="G205" s="49"/>
      <c r="H205" s="47" t="s">
        <v>233</v>
      </c>
      <c r="I205" s="48"/>
      <c r="J205" s="49"/>
      <c r="K205" s="49"/>
      <c r="L205" s="49"/>
      <c r="M205" s="49"/>
      <c r="N205" s="49"/>
      <c r="O205" s="53"/>
      <c r="P205" s="47" t="s">
        <v>100</v>
      </c>
    </row>
    <row r="206" spans="1:16" x14ac:dyDescent="0.25">
      <c r="A206" s="47" t="s">
        <v>125</v>
      </c>
      <c r="B206" s="48"/>
      <c r="C206" s="49"/>
      <c r="D206" s="49"/>
      <c r="E206" s="49"/>
      <c r="F206" s="49"/>
      <c r="G206" s="49"/>
      <c r="H206" s="47" t="s">
        <v>233</v>
      </c>
      <c r="I206" s="48"/>
      <c r="J206" s="49"/>
      <c r="K206" s="49"/>
      <c r="L206" s="49"/>
      <c r="M206" s="49"/>
      <c r="N206" s="49"/>
      <c r="O206" s="53"/>
      <c r="P206" s="47" t="s">
        <v>125</v>
      </c>
    </row>
    <row r="207" spans="1:16" x14ac:dyDescent="0.25">
      <c r="A207" s="47" t="s">
        <v>102</v>
      </c>
      <c r="B207" s="48"/>
      <c r="C207" s="49"/>
      <c r="D207" s="49"/>
      <c r="E207" s="49"/>
      <c r="F207" s="49"/>
      <c r="G207" s="49"/>
      <c r="H207" s="47" t="s">
        <v>233</v>
      </c>
      <c r="I207" s="48"/>
      <c r="J207" s="49"/>
      <c r="K207" s="49"/>
      <c r="L207" s="49"/>
      <c r="M207" s="49"/>
      <c r="N207" s="49"/>
      <c r="O207" s="53"/>
      <c r="P207" s="47" t="s">
        <v>102</v>
      </c>
    </row>
    <row r="208" spans="1:16" x14ac:dyDescent="0.25">
      <c r="A208" s="47" t="s">
        <v>37</v>
      </c>
      <c r="B208" s="48"/>
      <c r="C208" s="49"/>
      <c r="D208" s="49"/>
      <c r="E208" s="49"/>
      <c r="F208" s="49"/>
      <c r="G208" s="49"/>
      <c r="H208" s="47" t="s">
        <v>233</v>
      </c>
      <c r="I208" s="48"/>
      <c r="J208" s="49"/>
      <c r="K208" s="49"/>
      <c r="L208" s="49"/>
      <c r="M208" s="49"/>
      <c r="N208" s="49"/>
      <c r="O208" s="53"/>
      <c r="P208" s="47" t="s">
        <v>37</v>
      </c>
    </row>
    <row r="209" spans="1:16" x14ac:dyDescent="0.25">
      <c r="A209" s="47" t="s">
        <v>103</v>
      </c>
      <c r="B209" s="48"/>
      <c r="C209" s="49"/>
      <c r="D209" s="49"/>
      <c r="E209" s="49"/>
      <c r="F209" s="49"/>
      <c r="G209" s="49"/>
      <c r="H209" s="47" t="s">
        <v>233</v>
      </c>
      <c r="I209" s="48"/>
      <c r="J209" s="49"/>
      <c r="K209" s="49"/>
      <c r="L209" s="49"/>
      <c r="M209" s="49"/>
      <c r="N209" s="49"/>
      <c r="O209" s="53"/>
      <c r="P209" s="47" t="s">
        <v>103</v>
      </c>
    </row>
    <row r="210" spans="1:16" x14ac:dyDescent="0.25">
      <c r="A210" s="47" t="s">
        <v>104</v>
      </c>
      <c r="B210" s="48"/>
      <c r="C210" s="49"/>
      <c r="D210" s="49"/>
      <c r="E210" s="49"/>
      <c r="F210" s="49"/>
      <c r="G210" s="49"/>
      <c r="H210" s="47" t="s">
        <v>233</v>
      </c>
      <c r="I210" s="48"/>
      <c r="J210" s="49"/>
      <c r="K210" s="49"/>
      <c r="L210" s="49"/>
      <c r="M210" s="49"/>
      <c r="N210" s="49"/>
      <c r="O210" s="53"/>
      <c r="P210" s="47" t="s">
        <v>104</v>
      </c>
    </row>
    <row r="211" spans="1:16" x14ac:dyDescent="0.25">
      <c r="A211" s="47" t="s">
        <v>105</v>
      </c>
      <c r="B211" s="48"/>
      <c r="C211" s="49"/>
      <c r="D211" s="49"/>
      <c r="E211" s="49"/>
      <c r="F211" s="49"/>
      <c r="G211" s="49"/>
      <c r="H211" s="47" t="s">
        <v>233</v>
      </c>
      <c r="I211" s="48"/>
      <c r="J211" s="49"/>
      <c r="K211" s="49"/>
      <c r="L211" s="49"/>
      <c r="M211" s="49"/>
      <c r="N211" s="49"/>
      <c r="O211" s="53"/>
      <c r="P211" s="47" t="s">
        <v>105</v>
      </c>
    </row>
    <row r="212" spans="1:16" x14ac:dyDescent="0.25">
      <c r="A212" s="47" t="s">
        <v>106</v>
      </c>
      <c r="B212" s="48"/>
      <c r="C212" s="49"/>
      <c r="D212" s="49"/>
      <c r="E212" s="49"/>
      <c r="F212" s="49"/>
      <c r="G212" s="49"/>
      <c r="H212" s="47" t="s">
        <v>233</v>
      </c>
      <c r="I212" s="48"/>
      <c r="J212" s="49"/>
      <c r="K212" s="49"/>
      <c r="L212" s="49"/>
      <c r="M212" s="49"/>
      <c r="N212" s="49"/>
      <c r="O212" s="53"/>
      <c r="P212" s="47" t="s">
        <v>106</v>
      </c>
    </row>
    <row r="213" spans="1:16" x14ac:dyDescent="0.25">
      <c r="A213" s="47" t="s">
        <v>120</v>
      </c>
      <c r="B213" s="48"/>
      <c r="C213" s="49"/>
      <c r="D213" s="49"/>
      <c r="E213" s="49"/>
      <c r="F213" s="49"/>
      <c r="G213" s="49"/>
      <c r="H213" s="47" t="s">
        <v>233</v>
      </c>
      <c r="I213" s="48"/>
      <c r="J213" s="49"/>
      <c r="K213" s="49"/>
      <c r="L213" s="49"/>
      <c r="M213" s="49"/>
      <c r="N213" s="49"/>
      <c r="O213" s="53"/>
      <c r="P213" s="47" t="s">
        <v>120</v>
      </c>
    </row>
    <row r="214" spans="1:16" x14ac:dyDescent="0.25">
      <c r="A214" s="47" t="s">
        <v>110</v>
      </c>
      <c r="B214" s="48"/>
      <c r="C214" s="49"/>
      <c r="D214" s="49"/>
      <c r="E214" s="49"/>
      <c r="F214" s="49"/>
      <c r="G214" s="49"/>
      <c r="H214" s="47" t="s">
        <v>233</v>
      </c>
      <c r="I214" s="48"/>
      <c r="J214" s="49"/>
      <c r="K214" s="49"/>
      <c r="L214" s="49"/>
      <c r="M214" s="49"/>
      <c r="N214" s="49"/>
      <c r="O214" s="53"/>
      <c r="P214" s="47" t="s">
        <v>110</v>
      </c>
    </row>
    <row r="215" spans="1:16" x14ac:dyDescent="0.25">
      <c r="A215" s="47" t="s">
        <v>126</v>
      </c>
      <c r="B215" s="48"/>
      <c r="C215" s="49"/>
      <c r="D215" s="49"/>
      <c r="E215" s="49"/>
      <c r="F215" s="49"/>
      <c r="G215" s="49"/>
      <c r="H215" s="47" t="s">
        <v>233</v>
      </c>
      <c r="I215" s="48"/>
      <c r="J215" s="49"/>
      <c r="K215" s="49"/>
      <c r="L215" s="49"/>
      <c r="M215" s="49"/>
      <c r="N215" s="49"/>
      <c r="O215" s="53"/>
      <c r="P215" s="47" t="s">
        <v>126</v>
      </c>
    </row>
    <row r="216" spans="1:16" x14ac:dyDescent="0.25">
      <c r="A216" s="47" t="s">
        <v>129</v>
      </c>
      <c r="B216" s="48"/>
      <c r="C216" s="49"/>
      <c r="D216" s="49"/>
      <c r="E216" s="49"/>
      <c r="F216" s="49"/>
      <c r="G216" s="49"/>
      <c r="H216" s="47" t="s">
        <v>233</v>
      </c>
      <c r="I216" s="48"/>
      <c r="J216" s="49"/>
      <c r="K216" s="49"/>
      <c r="L216" s="49"/>
      <c r="M216" s="49"/>
      <c r="N216" s="49"/>
      <c r="O216" s="53"/>
      <c r="P216" s="47" t="s">
        <v>129</v>
      </c>
    </row>
    <row r="217" spans="1:16" x14ac:dyDescent="0.25">
      <c r="A217" s="47" t="s">
        <v>130</v>
      </c>
      <c r="B217" s="48"/>
      <c r="C217" s="49"/>
      <c r="D217" s="49"/>
      <c r="E217" s="49"/>
      <c r="F217" s="49"/>
      <c r="G217" s="49"/>
      <c r="H217" s="47" t="s">
        <v>233</v>
      </c>
      <c r="I217" s="48"/>
      <c r="J217" s="49"/>
      <c r="K217" s="49"/>
      <c r="L217" s="49"/>
      <c r="M217" s="49"/>
      <c r="N217" s="49"/>
      <c r="O217" s="53"/>
      <c r="P217" s="47" t="s">
        <v>130</v>
      </c>
    </row>
    <row r="218" spans="1:16" x14ac:dyDescent="0.25">
      <c r="A218" s="47" t="s">
        <v>115</v>
      </c>
      <c r="B218" s="48"/>
      <c r="C218" s="49"/>
      <c r="D218" s="49"/>
      <c r="E218" s="49"/>
      <c r="F218" s="49"/>
      <c r="G218" s="49"/>
      <c r="H218" s="47" t="s">
        <v>233</v>
      </c>
      <c r="I218" s="48"/>
      <c r="J218" s="49"/>
      <c r="K218" s="49"/>
      <c r="L218" s="49"/>
      <c r="M218" s="49"/>
      <c r="N218" s="49"/>
      <c r="O218" s="53"/>
      <c r="P218" s="47" t="s">
        <v>115</v>
      </c>
    </row>
    <row r="219" spans="1:16" x14ac:dyDescent="0.25">
      <c r="A219" s="47" t="s">
        <v>117</v>
      </c>
      <c r="B219" s="48"/>
      <c r="C219" s="49"/>
      <c r="D219" s="49"/>
      <c r="E219" s="49"/>
      <c r="F219" s="49"/>
      <c r="G219" s="49"/>
      <c r="H219" s="47" t="s">
        <v>233</v>
      </c>
      <c r="I219" s="56"/>
      <c r="J219" s="57"/>
      <c r="K219" s="49"/>
      <c r="L219" s="49"/>
      <c r="M219" s="49"/>
      <c r="N219" s="49"/>
      <c r="O219" s="53"/>
      <c r="P219" s="47" t="s">
        <v>117</v>
      </c>
    </row>
    <row r="220" spans="1:16" x14ac:dyDescent="0.25">
      <c r="A220" s="47" t="s">
        <v>114</v>
      </c>
      <c r="B220" s="48"/>
      <c r="C220" s="57"/>
      <c r="D220" s="57"/>
      <c r="E220" s="57"/>
      <c r="F220" s="57"/>
      <c r="G220" s="57"/>
      <c r="H220" s="47" t="s">
        <v>233</v>
      </c>
      <c r="I220" s="48"/>
      <c r="J220" s="49"/>
      <c r="K220" s="49"/>
      <c r="L220" s="49"/>
      <c r="M220" s="49"/>
      <c r="N220" s="49"/>
      <c r="O220" s="53"/>
      <c r="P220" s="47" t="s">
        <v>114</v>
      </c>
    </row>
    <row r="221" spans="1:16" x14ac:dyDescent="0.25">
      <c r="A221" s="47" t="s">
        <v>116</v>
      </c>
      <c r="B221" s="48"/>
      <c r="C221" s="49"/>
      <c r="D221" s="49"/>
      <c r="E221" s="49"/>
      <c r="F221" s="49"/>
      <c r="G221" s="49"/>
      <c r="H221" s="47" t="s">
        <v>233</v>
      </c>
      <c r="I221" s="48"/>
      <c r="J221" s="49"/>
      <c r="K221" s="49"/>
      <c r="L221" s="49"/>
      <c r="M221" s="49"/>
      <c r="N221" s="49"/>
      <c r="O221" s="53"/>
      <c r="P221" s="47" t="s">
        <v>116</v>
      </c>
    </row>
    <row r="222" spans="1:16" x14ac:dyDescent="0.25">
      <c r="A222" s="47" t="s">
        <v>118</v>
      </c>
      <c r="B222" s="48"/>
      <c r="C222" s="49"/>
      <c r="D222" s="49"/>
      <c r="E222" s="49"/>
      <c r="F222" s="49"/>
      <c r="G222" s="49"/>
      <c r="H222" s="47" t="s">
        <v>233</v>
      </c>
      <c r="I222" s="48"/>
      <c r="J222" s="49"/>
      <c r="K222" s="49"/>
      <c r="L222" s="49"/>
      <c r="M222" s="49"/>
      <c r="N222" s="49"/>
      <c r="O222" s="53"/>
      <c r="P222" s="47" t="s">
        <v>118</v>
      </c>
    </row>
    <row r="223" spans="1:16" x14ac:dyDescent="0.25">
      <c r="A223" s="47" t="s">
        <v>121</v>
      </c>
      <c r="B223" s="48"/>
      <c r="C223" s="49"/>
      <c r="D223" s="49"/>
      <c r="E223" s="49"/>
      <c r="F223" s="49"/>
      <c r="G223" s="49"/>
      <c r="H223" s="47" t="s">
        <v>233</v>
      </c>
      <c r="I223" s="48"/>
      <c r="J223" s="49"/>
      <c r="K223" s="49"/>
      <c r="L223" s="49"/>
      <c r="M223" s="49"/>
      <c r="N223" s="49"/>
      <c r="O223" s="53"/>
      <c r="P223" s="47" t="s">
        <v>121</v>
      </c>
    </row>
    <row r="224" spans="1:16" x14ac:dyDescent="0.25">
      <c r="A224" s="47" t="s">
        <v>122</v>
      </c>
      <c r="B224" s="48"/>
      <c r="C224" s="49"/>
      <c r="D224" s="49"/>
      <c r="E224" s="49"/>
      <c r="F224" s="49"/>
      <c r="G224" s="49"/>
      <c r="H224" s="47" t="s">
        <v>233</v>
      </c>
      <c r="I224" s="48"/>
      <c r="J224" s="49"/>
      <c r="K224" s="49"/>
      <c r="L224" s="49"/>
      <c r="M224" s="49"/>
      <c r="N224" s="49"/>
      <c r="O224" s="53"/>
      <c r="P224" s="47" t="s">
        <v>122</v>
      </c>
    </row>
    <row r="225" spans="1:16" x14ac:dyDescent="0.25">
      <c r="A225" s="47" t="s">
        <v>127</v>
      </c>
      <c r="B225" s="48"/>
      <c r="C225" s="49"/>
      <c r="D225" s="49"/>
      <c r="E225" s="49"/>
      <c r="F225" s="49"/>
      <c r="G225" s="49"/>
      <c r="H225" s="47" t="s">
        <v>233</v>
      </c>
      <c r="I225" s="48"/>
      <c r="J225" s="49"/>
      <c r="K225" s="49"/>
      <c r="L225" s="49"/>
      <c r="M225" s="49"/>
      <c r="N225" s="49"/>
      <c r="O225" s="53"/>
      <c r="P225" s="47" t="s">
        <v>127</v>
      </c>
    </row>
    <row r="226" spans="1:16" x14ac:dyDescent="0.25">
      <c r="A226" s="47" t="s">
        <v>144</v>
      </c>
      <c r="B226" s="58">
        <v>0.13574074074074075</v>
      </c>
      <c r="C226" s="59">
        <f>B226*1.05</f>
        <v>0.14252777777777778</v>
      </c>
      <c r="D226" s="59">
        <f>C226*1.05</f>
        <v>0.14965416666666667</v>
      </c>
      <c r="E226" s="59"/>
      <c r="F226" s="59">
        <f>C226*1.15</f>
        <v>0.16390694444444442</v>
      </c>
      <c r="G226" s="59"/>
      <c r="H226" s="50" t="s">
        <v>145</v>
      </c>
      <c r="I226" s="58">
        <v>0.10335648148148148</v>
      </c>
      <c r="J226" s="59">
        <f>I226*1.05</f>
        <v>0.10852430555555556</v>
      </c>
      <c r="K226" s="59">
        <f>J226*1.05</f>
        <v>0.11395052083333335</v>
      </c>
      <c r="L226" s="59"/>
      <c r="M226" s="59">
        <f>J226*1.15</f>
        <v>0.12480295138888889</v>
      </c>
      <c r="N226" s="59"/>
      <c r="O226" s="53"/>
      <c r="P226" s="47" t="s">
        <v>144</v>
      </c>
    </row>
    <row r="227" spans="1:16" x14ac:dyDescent="0.25">
      <c r="A227" s="47" t="s">
        <v>100</v>
      </c>
      <c r="B227" s="48"/>
      <c r="C227" s="49"/>
      <c r="D227" s="49"/>
      <c r="E227" s="49"/>
      <c r="F227" s="49"/>
      <c r="G227" s="49"/>
      <c r="H227" s="47" t="s">
        <v>145</v>
      </c>
      <c r="I227" s="58">
        <v>0.10479166666666667</v>
      </c>
      <c r="J227" s="59">
        <f>I227*1.05</f>
        <v>0.11003125000000001</v>
      </c>
      <c r="K227" s="59">
        <f>J227*1.05</f>
        <v>0.11553281250000001</v>
      </c>
      <c r="L227" s="59"/>
      <c r="M227" s="59">
        <f>J227*1.15</f>
        <v>0.1265359375</v>
      </c>
      <c r="N227" s="59"/>
      <c r="O227" s="53"/>
      <c r="P227" s="47" t="s">
        <v>100</v>
      </c>
    </row>
    <row r="228" spans="1:16" x14ac:dyDescent="0.25">
      <c r="A228" s="47" t="s">
        <v>125</v>
      </c>
      <c r="B228" s="48"/>
      <c r="C228" s="49"/>
      <c r="D228" s="49"/>
      <c r="E228" s="49"/>
      <c r="F228" s="49"/>
      <c r="G228" s="49"/>
      <c r="H228" s="47" t="s">
        <v>145</v>
      </c>
      <c r="I228" s="48"/>
      <c r="J228" s="49"/>
      <c r="K228" s="49"/>
      <c r="L228" s="49"/>
      <c r="M228" s="49"/>
      <c r="N228" s="49"/>
      <c r="O228" s="53"/>
      <c r="P228" s="47" t="s">
        <v>125</v>
      </c>
    </row>
    <row r="229" spans="1:16" x14ac:dyDescent="0.25">
      <c r="A229" s="47" t="s">
        <v>37</v>
      </c>
      <c r="B229" s="48"/>
      <c r="C229" s="49"/>
      <c r="D229" s="49"/>
      <c r="E229" s="49"/>
      <c r="F229" s="49"/>
      <c r="G229" s="49"/>
      <c r="H229" s="47" t="s">
        <v>145</v>
      </c>
      <c r="I229" s="48"/>
      <c r="J229" s="49"/>
      <c r="K229" s="49"/>
      <c r="L229" s="49"/>
      <c r="M229" s="49"/>
      <c r="N229" s="49"/>
      <c r="O229" s="53"/>
      <c r="P229" s="47" t="s">
        <v>37</v>
      </c>
    </row>
    <row r="230" spans="1:16" x14ac:dyDescent="0.25">
      <c r="A230" s="47" t="s">
        <v>103</v>
      </c>
      <c r="B230" s="48"/>
      <c r="C230" s="49"/>
      <c r="D230" s="49"/>
      <c r="E230" s="49"/>
      <c r="F230" s="49"/>
      <c r="G230" s="49"/>
      <c r="H230" s="47" t="s">
        <v>145</v>
      </c>
      <c r="I230" s="48"/>
      <c r="J230" s="49"/>
      <c r="K230" s="49"/>
      <c r="L230" s="49"/>
      <c r="M230" s="49"/>
      <c r="N230" s="49"/>
      <c r="O230" s="53"/>
      <c r="P230" s="47" t="s">
        <v>103</v>
      </c>
    </row>
    <row r="231" spans="1:16" x14ac:dyDescent="0.25">
      <c r="A231" s="47" t="s">
        <v>104</v>
      </c>
      <c r="B231" s="48"/>
      <c r="C231" s="49"/>
      <c r="D231" s="49"/>
      <c r="E231" s="49"/>
      <c r="F231" s="49"/>
      <c r="G231" s="49"/>
      <c r="H231" s="47" t="s">
        <v>145</v>
      </c>
      <c r="I231" s="48"/>
      <c r="J231" s="49"/>
      <c r="K231" s="49"/>
      <c r="L231" s="49"/>
      <c r="M231" s="49"/>
      <c r="N231" s="49"/>
      <c r="O231" s="53"/>
      <c r="P231" s="47" t="s">
        <v>104</v>
      </c>
    </row>
    <row r="232" spans="1:16" x14ac:dyDescent="0.25">
      <c r="A232" s="47" t="s">
        <v>105</v>
      </c>
      <c r="B232" s="48"/>
      <c r="C232" s="49"/>
      <c r="D232" s="49"/>
      <c r="E232" s="49"/>
      <c r="F232" s="49"/>
      <c r="G232" s="49"/>
      <c r="H232" s="47" t="s">
        <v>145</v>
      </c>
      <c r="I232" s="48"/>
      <c r="J232" s="49"/>
      <c r="K232" s="49"/>
      <c r="L232" s="49"/>
      <c r="M232" s="49"/>
      <c r="N232" s="49"/>
      <c r="O232" s="53"/>
      <c r="P232" s="47" t="s">
        <v>105</v>
      </c>
    </row>
    <row r="233" spans="1:16" x14ac:dyDescent="0.25">
      <c r="A233" s="47" t="s">
        <v>106</v>
      </c>
      <c r="B233" s="48"/>
      <c r="C233" s="49"/>
      <c r="D233" s="49"/>
      <c r="E233" s="49"/>
      <c r="F233" s="49"/>
      <c r="G233" s="49"/>
      <c r="H233" s="47" t="s">
        <v>145</v>
      </c>
      <c r="I233" s="48"/>
      <c r="J233" s="49"/>
      <c r="K233" s="49"/>
      <c r="L233" s="49"/>
      <c r="M233" s="49"/>
      <c r="N233" s="49"/>
      <c r="O233" s="53"/>
      <c r="P233" s="47" t="s">
        <v>106</v>
      </c>
    </row>
    <row r="234" spans="1:16" x14ac:dyDescent="0.25">
      <c r="A234" s="47" t="s">
        <v>120</v>
      </c>
      <c r="B234" s="48"/>
      <c r="C234" s="49"/>
      <c r="D234" s="49"/>
      <c r="E234" s="49"/>
      <c r="F234" s="49"/>
      <c r="G234" s="49"/>
      <c r="H234" s="47" t="s">
        <v>145</v>
      </c>
      <c r="I234" s="48"/>
      <c r="J234" s="49"/>
      <c r="K234" s="49"/>
      <c r="L234" s="49"/>
      <c r="M234" s="49"/>
      <c r="N234" s="49"/>
      <c r="O234" s="53"/>
      <c r="P234" s="47" t="s">
        <v>120</v>
      </c>
    </row>
    <row r="235" spans="1:16" x14ac:dyDescent="0.25">
      <c r="A235" s="47" t="s">
        <v>110</v>
      </c>
      <c r="B235" s="48"/>
      <c r="C235" s="49"/>
      <c r="D235" s="49"/>
      <c r="E235" s="49"/>
      <c r="F235" s="49"/>
      <c r="G235" s="49"/>
      <c r="H235" s="47" t="s">
        <v>145</v>
      </c>
      <c r="I235" s="48"/>
      <c r="J235" s="49"/>
      <c r="K235" s="49"/>
      <c r="L235" s="49"/>
      <c r="M235" s="49"/>
      <c r="N235" s="49"/>
      <c r="O235" s="53"/>
      <c r="P235" s="47" t="s">
        <v>110</v>
      </c>
    </row>
    <row r="236" spans="1:16" x14ac:dyDescent="0.25">
      <c r="A236" s="47" t="s">
        <v>126</v>
      </c>
      <c r="B236" s="48"/>
      <c r="C236" s="49"/>
      <c r="D236" s="49"/>
      <c r="E236" s="49"/>
      <c r="F236" s="49"/>
      <c r="G236" s="49"/>
      <c r="H236" s="47" t="s">
        <v>145</v>
      </c>
      <c r="I236" s="48"/>
      <c r="J236" s="49"/>
      <c r="K236" s="49"/>
      <c r="L236" s="49"/>
      <c r="M236" s="49"/>
      <c r="N236" s="49"/>
      <c r="O236" s="53"/>
      <c r="P236" s="47" t="s">
        <v>126</v>
      </c>
    </row>
    <row r="237" spans="1:16" x14ac:dyDescent="0.25">
      <c r="A237" s="47" t="s">
        <v>146</v>
      </c>
      <c r="B237" s="48"/>
      <c r="C237" s="49"/>
      <c r="D237" s="49"/>
      <c r="E237" s="49"/>
      <c r="F237" s="49"/>
      <c r="G237" s="49"/>
      <c r="H237" s="47" t="s">
        <v>145</v>
      </c>
      <c r="I237" s="58">
        <v>0.10803240740740742</v>
      </c>
      <c r="J237" s="59">
        <f>I237*1.05</f>
        <v>0.11343402777777779</v>
      </c>
      <c r="K237" s="59">
        <f>J237*1.05</f>
        <v>0.11910572916666669</v>
      </c>
      <c r="L237" s="59"/>
      <c r="M237" s="59">
        <f>J237*1.15</f>
        <v>0.13044913194444446</v>
      </c>
      <c r="N237" s="59"/>
      <c r="O237" s="53"/>
      <c r="P237" s="47" t="s">
        <v>146</v>
      </c>
    </row>
    <row r="238" spans="1:16" x14ac:dyDescent="0.25">
      <c r="A238" s="47" t="s">
        <v>115</v>
      </c>
      <c r="B238" s="48"/>
      <c r="C238" s="49"/>
      <c r="D238" s="49"/>
      <c r="E238" s="49"/>
      <c r="F238" s="49"/>
      <c r="G238" s="49"/>
      <c r="H238" s="47" t="s">
        <v>145</v>
      </c>
      <c r="I238" s="56">
        <v>0.10216435185185185</v>
      </c>
      <c r="J238" s="57">
        <f t="shared" ref="J238:J239" si="56">I238*1.05</f>
        <v>0.10727256944444445</v>
      </c>
      <c r="K238" s="57"/>
      <c r="L238" s="57">
        <f>J238*1.11</f>
        <v>0.11907255208333335</v>
      </c>
      <c r="M238" s="57"/>
      <c r="N238" s="57">
        <f>J238*1.3</f>
        <v>0.13945434027777778</v>
      </c>
      <c r="O238" s="53"/>
      <c r="P238" s="47" t="s">
        <v>115</v>
      </c>
    </row>
    <row r="239" spans="1:16" x14ac:dyDescent="0.25">
      <c r="A239" s="47" t="s">
        <v>147</v>
      </c>
      <c r="B239" s="58">
        <v>6.7384259259259269E-2</v>
      </c>
      <c r="C239" s="59">
        <f>B239*1.05</f>
        <v>7.0753472222222238E-2</v>
      </c>
      <c r="D239" s="59"/>
      <c r="E239" s="59">
        <f>C239*1.1</f>
        <v>7.7828819444444475E-2</v>
      </c>
      <c r="F239" s="59"/>
      <c r="G239" s="59">
        <f>C239*1.3</f>
        <v>9.197951388888892E-2</v>
      </c>
      <c r="H239" s="47" t="s">
        <v>145</v>
      </c>
      <c r="I239" s="58">
        <v>5.8113425925925923E-2</v>
      </c>
      <c r="J239" s="59">
        <f t="shared" si="56"/>
        <v>6.1019097222222221E-2</v>
      </c>
      <c r="K239" s="59"/>
      <c r="L239" s="59">
        <f>J239*1.1</f>
        <v>6.712100694444445E-2</v>
      </c>
      <c r="M239" s="59"/>
      <c r="N239" s="59">
        <f>J239*1.3</f>
        <v>7.9324826388888894E-2</v>
      </c>
      <c r="O239" s="53"/>
      <c r="P239" s="47" t="s">
        <v>147</v>
      </c>
    </row>
    <row r="240" spans="1:16" x14ac:dyDescent="0.25">
      <c r="A240" s="47" t="s">
        <v>118</v>
      </c>
      <c r="B240" s="48"/>
      <c r="C240" s="49"/>
      <c r="D240" s="49"/>
      <c r="E240" s="49"/>
      <c r="F240" s="49"/>
      <c r="G240" s="49"/>
      <c r="H240" s="47" t="s">
        <v>145</v>
      </c>
      <c r="I240" s="48"/>
      <c r="J240" s="49"/>
      <c r="K240" s="49"/>
      <c r="L240" s="49"/>
      <c r="M240" s="49"/>
      <c r="N240" s="49"/>
      <c r="O240" s="53"/>
      <c r="P240" s="47" t="s">
        <v>118</v>
      </c>
    </row>
    <row r="241" spans="1:16" x14ac:dyDescent="0.25">
      <c r="A241" s="47" t="s">
        <v>121</v>
      </c>
      <c r="B241" s="60"/>
      <c r="C241" s="61"/>
      <c r="D241" s="49"/>
      <c r="E241" s="49"/>
      <c r="F241" s="49"/>
      <c r="G241" s="49"/>
      <c r="H241" s="47" t="s">
        <v>145</v>
      </c>
      <c r="I241" s="60"/>
      <c r="J241" s="61"/>
      <c r="K241" s="49"/>
      <c r="L241" s="49"/>
      <c r="M241" s="49"/>
      <c r="N241" s="49"/>
      <c r="O241" s="51">
        <f t="shared" ref="O241:O243" si="57">J241*1.5</f>
        <v>0</v>
      </c>
      <c r="P241" s="47" t="s">
        <v>121</v>
      </c>
    </row>
    <row r="242" spans="1:16" x14ac:dyDescent="0.25">
      <c r="A242" s="47" t="s">
        <v>122</v>
      </c>
      <c r="B242" s="60"/>
      <c r="C242" s="61"/>
      <c r="D242" s="49"/>
      <c r="E242" s="49"/>
      <c r="F242" s="49"/>
      <c r="G242" s="49"/>
      <c r="H242" s="47" t="s">
        <v>145</v>
      </c>
      <c r="I242" s="60"/>
      <c r="J242" s="61"/>
      <c r="K242" s="49"/>
      <c r="L242" s="49"/>
      <c r="M242" s="49"/>
      <c r="N242" s="49"/>
      <c r="O242" s="51">
        <f t="shared" si="57"/>
        <v>0</v>
      </c>
      <c r="P242" s="47" t="s">
        <v>122</v>
      </c>
    </row>
    <row r="243" spans="1:16" x14ac:dyDescent="0.25">
      <c r="A243" s="47" t="s">
        <v>127</v>
      </c>
      <c r="B243" s="48"/>
      <c r="C243" s="49"/>
      <c r="D243" s="49"/>
      <c r="E243" s="49"/>
      <c r="F243" s="49"/>
      <c r="G243" s="49"/>
      <c r="H243" s="47" t="s">
        <v>145</v>
      </c>
      <c r="I243" s="48"/>
      <c r="J243" s="49"/>
      <c r="K243" s="49"/>
      <c r="L243" s="49"/>
      <c r="M243" s="49"/>
      <c r="N243" s="49"/>
      <c r="O243" s="51">
        <f t="shared" si="57"/>
        <v>0</v>
      </c>
      <c r="P243" s="47" t="s">
        <v>127</v>
      </c>
    </row>
    <row r="244" spans="1:16" x14ac:dyDescent="0.25">
      <c r="H244" s="37"/>
    </row>
  </sheetData>
  <mergeCells count="8">
    <mergeCell ref="B1:G1"/>
    <mergeCell ref="I1:O1"/>
    <mergeCell ref="B2:G2"/>
    <mergeCell ref="I2:O2"/>
    <mergeCell ref="D3:E3"/>
    <mergeCell ref="F3:G3"/>
    <mergeCell ref="K3:L3"/>
    <mergeCell ref="M3:N3"/>
  </mergeCells>
  <pageMargins left="0.7" right="0.7" top="0.75" bottom="0.75" header="0.3" footer="0.3"/>
  <pageSetup paperSize="9" scale="74"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20887-1580-4D36-84CB-970E431F2C7F}">
  <sheetPr>
    <pageSetUpPr fitToPage="1"/>
  </sheetPr>
  <dimension ref="A1:Q119"/>
  <sheetViews>
    <sheetView zoomScaleNormal="100" workbookViewId="0"/>
  </sheetViews>
  <sheetFormatPr defaultColWidth="30.77734375" defaultRowHeight="14.4" outlineLevelCol="1" x14ac:dyDescent="0.3"/>
  <cols>
    <col min="1" max="1" width="24.44140625" customWidth="1"/>
    <col min="2" max="3" width="11.5546875" customWidth="1"/>
    <col min="4" max="7" width="11.5546875" customWidth="1" outlineLevel="1"/>
    <col min="8" max="8" width="15.44140625" customWidth="1"/>
    <col min="9" max="10" width="11.5546875" customWidth="1"/>
    <col min="11" max="14" width="11.5546875" customWidth="1" outlineLevel="1"/>
    <col min="15" max="15" width="25.44140625" bestFit="1" customWidth="1"/>
    <col min="16" max="16" width="11.44140625" customWidth="1"/>
    <col min="17" max="17" width="13" customWidth="1"/>
    <col min="18" max="228" width="10.21875" style="37" customWidth="1"/>
    <col min="229" max="16384" width="30.77734375" style="37"/>
  </cols>
  <sheetData>
    <row r="1" spans="1:17" x14ac:dyDescent="0.3">
      <c r="A1" s="35" t="s">
        <v>234</v>
      </c>
      <c r="B1" s="108" t="s">
        <v>83</v>
      </c>
      <c r="C1" s="109"/>
      <c r="D1" s="109"/>
      <c r="E1" s="109"/>
      <c r="F1" s="109"/>
      <c r="G1" s="110"/>
      <c r="H1" s="35" t="s">
        <v>84</v>
      </c>
      <c r="I1" s="108" t="s">
        <v>85</v>
      </c>
      <c r="J1" s="109"/>
      <c r="K1" s="109"/>
      <c r="L1" s="109"/>
      <c r="M1" s="109"/>
      <c r="N1" s="110"/>
      <c r="O1" s="35" t="s">
        <v>234</v>
      </c>
    </row>
    <row r="2" spans="1:17" x14ac:dyDescent="0.3">
      <c r="A2" s="40"/>
      <c r="B2" s="111">
        <v>2020</v>
      </c>
      <c r="C2" s="112"/>
      <c r="D2" s="112"/>
      <c r="E2" s="112"/>
      <c r="F2" s="112"/>
      <c r="G2" s="113"/>
      <c r="H2" s="40"/>
      <c r="I2" s="111">
        <v>2020</v>
      </c>
      <c r="J2" s="112"/>
      <c r="K2" s="112"/>
      <c r="L2" s="112"/>
      <c r="M2" s="112"/>
      <c r="N2" s="113"/>
      <c r="O2" s="40"/>
      <c r="Q2" s="41"/>
    </row>
    <row r="3" spans="1:17" x14ac:dyDescent="0.3">
      <c r="A3" s="40"/>
      <c r="B3" s="63" t="s">
        <v>35</v>
      </c>
      <c r="C3" s="63" t="s">
        <v>86</v>
      </c>
      <c r="D3" s="108" t="s">
        <v>87</v>
      </c>
      <c r="E3" s="109"/>
      <c r="F3" s="109" t="s">
        <v>88</v>
      </c>
      <c r="G3" s="110"/>
      <c r="H3" s="40"/>
      <c r="I3" s="63" t="s">
        <v>35</v>
      </c>
      <c r="J3" s="63" t="s">
        <v>86</v>
      </c>
      <c r="K3" s="108" t="s">
        <v>87</v>
      </c>
      <c r="L3" s="109"/>
      <c r="M3" s="109" t="s">
        <v>88</v>
      </c>
      <c r="N3" s="110"/>
      <c r="O3" s="40"/>
      <c r="Q3" s="41"/>
    </row>
    <row r="4" spans="1:17" ht="79.8" customHeight="1" x14ac:dyDescent="0.3">
      <c r="A4" s="64"/>
      <c r="B4" s="65" t="s">
        <v>89</v>
      </c>
      <c r="C4" s="65" t="s">
        <v>90</v>
      </c>
      <c r="D4" s="45" t="s">
        <v>91</v>
      </c>
      <c r="E4" s="45" t="s">
        <v>92</v>
      </c>
      <c r="F4" s="45" t="s">
        <v>91</v>
      </c>
      <c r="G4" s="45" t="s">
        <v>92</v>
      </c>
      <c r="H4" s="66"/>
      <c r="I4" s="65" t="s">
        <v>89</v>
      </c>
      <c r="J4" s="65" t="s">
        <v>90</v>
      </c>
      <c r="K4" s="45" t="s">
        <v>91</v>
      </c>
      <c r="L4" s="45" t="s">
        <v>92</v>
      </c>
      <c r="M4" s="45" t="s">
        <v>91</v>
      </c>
      <c r="N4" s="45" t="s">
        <v>92</v>
      </c>
      <c r="O4" s="64"/>
      <c r="Q4" s="67"/>
    </row>
    <row r="5" spans="1:17" x14ac:dyDescent="0.3">
      <c r="A5" s="47" t="s">
        <v>98</v>
      </c>
      <c r="B5" s="68">
        <v>4.6900000000000004</v>
      </c>
      <c r="C5" s="69">
        <f>B5*0.95</f>
        <v>4.4554999999999998</v>
      </c>
      <c r="D5" s="70">
        <f>C5*0.95</f>
        <v>4.2327249999999994</v>
      </c>
      <c r="E5" s="70"/>
      <c r="F5" s="70">
        <f t="shared" ref="F5:F12" si="0">C5*0.85</f>
        <v>3.7871749999999995</v>
      </c>
      <c r="G5" s="70"/>
      <c r="H5" s="50" t="s">
        <v>148</v>
      </c>
      <c r="I5" s="69">
        <v>6.22</v>
      </c>
      <c r="J5" s="71">
        <f t="shared" ref="J5:K12" si="1">I5*0.95</f>
        <v>5.9089999999999998</v>
      </c>
      <c r="K5" s="72">
        <f>J5*0.95</f>
        <v>5.6135499999999992</v>
      </c>
      <c r="L5" s="72"/>
      <c r="M5" s="72">
        <f>J5*0.85</f>
        <v>5.0226499999999996</v>
      </c>
      <c r="N5" s="72"/>
      <c r="O5" s="47" t="s">
        <v>98</v>
      </c>
    </row>
    <row r="6" spans="1:17" x14ac:dyDescent="0.3">
      <c r="A6" s="47" t="s">
        <v>99</v>
      </c>
      <c r="B6" s="68">
        <v>5.26</v>
      </c>
      <c r="C6" s="69">
        <f t="shared" ref="C6:D12" si="2">B6*0.95</f>
        <v>4.9969999999999999</v>
      </c>
      <c r="D6" s="70">
        <f t="shared" si="2"/>
        <v>4.7471499999999995</v>
      </c>
      <c r="E6" s="70"/>
      <c r="F6" s="70">
        <f t="shared" si="0"/>
        <v>4.2474499999999997</v>
      </c>
      <c r="G6" s="70"/>
      <c r="H6" s="47" t="s">
        <v>148</v>
      </c>
      <c r="I6" s="69">
        <v>6.96</v>
      </c>
      <c r="J6" s="71">
        <f t="shared" si="1"/>
        <v>6.6120000000000001</v>
      </c>
      <c r="K6" s="72">
        <f t="shared" si="1"/>
        <v>6.2813999999999997</v>
      </c>
      <c r="L6" s="72"/>
      <c r="M6" s="72">
        <f t="shared" ref="M6:M8" si="3">J6*0.85</f>
        <v>5.6201999999999996</v>
      </c>
      <c r="N6" s="72"/>
      <c r="O6" s="47" t="s">
        <v>99</v>
      </c>
    </row>
    <row r="7" spans="1:17" x14ac:dyDescent="0.3">
      <c r="A7" s="47" t="s">
        <v>100</v>
      </c>
      <c r="B7" s="73"/>
      <c r="C7" s="74"/>
      <c r="D7" s="74"/>
      <c r="E7" s="74"/>
      <c r="F7" s="74"/>
      <c r="G7" s="74"/>
      <c r="H7" s="47" t="s">
        <v>148</v>
      </c>
      <c r="I7" s="69">
        <v>6.74</v>
      </c>
      <c r="J7" s="71">
        <f t="shared" si="1"/>
        <v>6.4029999999999996</v>
      </c>
      <c r="K7" s="72">
        <f t="shared" si="1"/>
        <v>6.0828499999999996</v>
      </c>
      <c r="L7" s="72"/>
      <c r="M7" s="72">
        <f t="shared" si="3"/>
        <v>5.4425499999999998</v>
      </c>
      <c r="N7" s="72"/>
      <c r="O7" s="47" t="s">
        <v>100</v>
      </c>
    </row>
    <row r="8" spans="1:17" x14ac:dyDescent="0.3">
      <c r="A8" s="47" t="s">
        <v>125</v>
      </c>
      <c r="B8" s="68">
        <v>5.41</v>
      </c>
      <c r="C8" s="69">
        <f t="shared" si="2"/>
        <v>5.1395</v>
      </c>
      <c r="D8" s="70">
        <f t="shared" si="2"/>
        <v>4.8825249999999993</v>
      </c>
      <c r="E8" s="70"/>
      <c r="F8" s="70">
        <f t="shared" si="0"/>
        <v>4.3685749999999999</v>
      </c>
      <c r="G8" s="70"/>
      <c r="H8" s="47" t="s">
        <v>148</v>
      </c>
      <c r="I8" s="69">
        <v>6.77</v>
      </c>
      <c r="J8" s="71">
        <f t="shared" si="1"/>
        <v>6.4314999999999989</v>
      </c>
      <c r="K8" s="72">
        <f t="shared" si="1"/>
        <v>6.1099249999999987</v>
      </c>
      <c r="L8" s="72"/>
      <c r="M8" s="72">
        <f t="shared" si="3"/>
        <v>5.4667749999999993</v>
      </c>
      <c r="N8" s="72"/>
      <c r="O8" s="47" t="s">
        <v>125</v>
      </c>
      <c r="Q8" s="67"/>
    </row>
    <row r="9" spans="1:17" x14ac:dyDescent="0.3">
      <c r="A9" s="47" t="s">
        <v>103</v>
      </c>
      <c r="B9" s="73"/>
      <c r="C9" s="74"/>
      <c r="D9" s="74"/>
      <c r="E9" s="74"/>
      <c r="F9" s="74"/>
      <c r="G9" s="74"/>
      <c r="H9" s="47" t="s">
        <v>148</v>
      </c>
      <c r="I9" s="74"/>
      <c r="J9" s="75"/>
      <c r="K9" s="75"/>
      <c r="L9" s="75"/>
      <c r="M9" s="75"/>
      <c r="N9" s="75"/>
      <c r="O9" s="47" t="s">
        <v>103</v>
      </c>
    </row>
    <row r="10" spans="1:17" x14ac:dyDescent="0.3">
      <c r="A10" s="47" t="s">
        <v>104</v>
      </c>
      <c r="B10" s="73"/>
      <c r="C10" s="74"/>
      <c r="D10" s="74"/>
      <c r="E10" s="74"/>
      <c r="F10" s="74"/>
      <c r="G10" s="74"/>
      <c r="H10" s="47" t="s">
        <v>148</v>
      </c>
      <c r="I10" s="69">
        <v>5.49</v>
      </c>
      <c r="J10" s="71">
        <f t="shared" si="1"/>
        <v>5.2154999999999996</v>
      </c>
      <c r="K10" s="72">
        <f>J10*0.95</f>
        <v>4.9547249999999989</v>
      </c>
      <c r="L10" s="72"/>
      <c r="M10" s="72">
        <f>J10*0.85</f>
        <v>4.4331749999999994</v>
      </c>
      <c r="N10" s="72"/>
      <c r="O10" s="47" t="s">
        <v>104</v>
      </c>
    </row>
    <row r="11" spans="1:17" x14ac:dyDescent="0.3">
      <c r="A11" s="47" t="s">
        <v>105</v>
      </c>
      <c r="B11" s="68">
        <v>4.2699999999999996</v>
      </c>
      <c r="C11" s="69">
        <f>B11*0.95</f>
        <v>4.0564999999999998</v>
      </c>
      <c r="D11" s="70">
        <f t="shared" si="2"/>
        <v>3.8536749999999995</v>
      </c>
      <c r="E11" s="70"/>
      <c r="F11" s="70">
        <f t="shared" si="0"/>
        <v>3.4480249999999999</v>
      </c>
      <c r="G11" s="70"/>
      <c r="H11" s="47" t="s">
        <v>148</v>
      </c>
      <c r="I11" s="69">
        <v>6.03</v>
      </c>
      <c r="J11" s="71">
        <f t="shared" si="1"/>
        <v>5.7285000000000004</v>
      </c>
      <c r="K11" s="72">
        <f t="shared" si="1"/>
        <v>5.442075</v>
      </c>
      <c r="L11" s="72"/>
      <c r="M11" s="72">
        <f t="shared" ref="M11:M12" si="4">J11*0.85</f>
        <v>4.8692250000000001</v>
      </c>
      <c r="N11" s="72"/>
      <c r="O11" s="47" t="s">
        <v>105</v>
      </c>
    </row>
    <row r="12" spans="1:17" x14ac:dyDescent="0.3">
      <c r="A12" s="47" t="s">
        <v>106</v>
      </c>
      <c r="B12" s="68">
        <v>4.82</v>
      </c>
      <c r="C12" s="69">
        <f t="shared" ref="C12:D89" si="5">B12*0.95</f>
        <v>4.5789999999999997</v>
      </c>
      <c r="D12" s="70">
        <f t="shared" si="2"/>
        <v>4.3500499999999995</v>
      </c>
      <c r="E12" s="70"/>
      <c r="F12" s="70">
        <f t="shared" si="0"/>
        <v>3.8921499999999996</v>
      </c>
      <c r="G12" s="70"/>
      <c r="H12" s="47" t="s">
        <v>148</v>
      </c>
      <c r="I12" s="69">
        <v>6.03</v>
      </c>
      <c r="J12" s="71">
        <f t="shared" si="1"/>
        <v>5.7285000000000004</v>
      </c>
      <c r="K12" s="72">
        <f t="shared" si="1"/>
        <v>5.442075</v>
      </c>
      <c r="L12" s="72"/>
      <c r="M12" s="72">
        <f t="shared" si="4"/>
        <v>4.8692250000000001</v>
      </c>
      <c r="N12" s="72"/>
      <c r="O12" s="47" t="s">
        <v>106</v>
      </c>
    </row>
    <row r="13" spans="1:17" x14ac:dyDescent="0.3">
      <c r="A13" s="47" t="s">
        <v>107</v>
      </c>
      <c r="B13" s="73"/>
      <c r="C13" s="74"/>
      <c r="D13" s="74"/>
      <c r="E13" s="74"/>
      <c r="F13" s="74"/>
      <c r="G13" s="74"/>
      <c r="H13" s="47" t="s">
        <v>148</v>
      </c>
      <c r="I13" s="74"/>
      <c r="J13" s="75"/>
      <c r="K13" s="75"/>
      <c r="L13" s="75"/>
      <c r="M13" s="75"/>
      <c r="N13" s="75"/>
      <c r="O13" s="47" t="s">
        <v>107</v>
      </c>
    </row>
    <row r="14" spans="1:17" x14ac:dyDescent="0.3">
      <c r="A14" s="47" t="s">
        <v>108</v>
      </c>
      <c r="B14" s="73"/>
      <c r="C14" s="74"/>
      <c r="D14" s="74"/>
      <c r="E14" s="74"/>
      <c r="F14" s="74"/>
      <c r="G14" s="74"/>
      <c r="H14" s="47" t="s">
        <v>148</v>
      </c>
      <c r="I14" s="74"/>
      <c r="J14" s="75"/>
      <c r="K14" s="75"/>
      <c r="L14" s="75"/>
      <c r="M14" s="75"/>
      <c r="N14" s="75"/>
      <c r="O14" s="47" t="s">
        <v>108</v>
      </c>
    </row>
    <row r="15" spans="1:17" x14ac:dyDescent="0.3">
      <c r="A15" s="47" t="s">
        <v>110</v>
      </c>
      <c r="B15" s="73"/>
      <c r="C15" s="74"/>
      <c r="D15" s="74"/>
      <c r="E15" s="74"/>
      <c r="F15" s="74"/>
      <c r="G15" s="74"/>
      <c r="H15" s="47" t="s">
        <v>148</v>
      </c>
      <c r="I15" s="74"/>
      <c r="J15" s="75"/>
      <c r="K15" s="75"/>
      <c r="L15" s="75"/>
      <c r="M15" s="75"/>
      <c r="N15" s="75"/>
      <c r="O15" s="47" t="s">
        <v>110</v>
      </c>
    </row>
    <row r="16" spans="1:17" x14ac:dyDescent="0.3">
      <c r="A16" s="47" t="s">
        <v>112</v>
      </c>
      <c r="B16" s="68">
        <v>5.42</v>
      </c>
      <c r="C16" s="69">
        <f t="shared" si="5"/>
        <v>5.149</v>
      </c>
      <c r="D16" s="70">
        <f>C16*0.95</f>
        <v>4.8915499999999996</v>
      </c>
      <c r="E16" s="70"/>
      <c r="F16" s="70">
        <f>C16*0.85</f>
        <v>4.3766499999999997</v>
      </c>
      <c r="G16" s="70"/>
      <c r="H16" s="47" t="s">
        <v>148</v>
      </c>
      <c r="I16" s="69">
        <v>6.88</v>
      </c>
      <c r="J16" s="71">
        <f>I16*0.95</f>
        <v>6.5359999999999996</v>
      </c>
      <c r="K16" s="72">
        <f>J16*0.95</f>
        <v>6.2091999999999992</v>
      </c>
      <c r="L16" s="72"/>
      <c r="M16" s="72">
        <f>J16*0.85</f>
        <v>5.5555999999999992</v>
      </c>
      <c r="N16" s="72"/>
      <c r="O16" s="47" t="s">
        <v>112</v>
      </c>
    </row>
    <row r="17" spans="1:15" x14ac:dyDescent="0.3">
      <c r="A17" s="47" t="s">
        <v>149</v>
      </c>
      <c r="B17" s="68">
        <v>4.13</v>
      </c>
      <c r="C17" s="69">
        <f t="shared" si="5"/>
        <v>3.9234999999999998</v>
      </c>
      <c r="D17" s="70">
        <f t="shared" si="5"/>
        <v>3.7273249999999996</v>
      </c>
      <c r="E17" s="70">
        <f>C17*0.9</f>
        <v>3.5311499999999998</v>
      </c>
      <c r="F17" s="70">
        <f t="shared" ref="F17:F18" si="6">C17*0.85</f>
        <v>3.3349749999999996</v>
      </c>
      <c r="G17" s="70">
        <f>C17*0.7</f>
        <v>2.7464499999999998</v>
      </c>
      <c r="H17" s="47" t="s">
        <v>148</v>
      </c>
      <c r="I17" s="69">
        <v>6.11</v>
      </c>
      <c r="J17" s="71">
        <f>I17*0.95</f>
        <v>5.8045</v>
      </c>
      <c r="K17" s="72">
        <f t="shared" ref="K17:K18" si="7">J17*0.95</f>
        <v>5.5142749999999996</v>
      </c>
      <c r="L17" s="72">
        <f>J17*0.9</f>
        <v>5.2240500000000001</v>
      </c>
      <c r="M17" s="72">
        <f t="shared" ref="M17:M18" si="8">J17*0.85</f>
        <v>4.9338249999999997</v>
      </c>
      <c r="N17" s="72">
        <f>J17*0.7</f>
        <v>4.0631499999999994</v>
      </c>
      <c r="O17" s="47" t="s">
        <v>149</v>
      </c>
    </row>
    <row r="18" spans="1:15" x14ac:dyDescent="0.3">
      <c r="A18" s="47" t="s">
        <v>111</v>
      </c>
      <c r="B18" s="68">
        <v>5.27</v>
      </c>
      <c r="C18" s="69">
        <f t="shared" si="5"/>
        <v>5.0064999999999991</v>
      </c>
      <c r="D18" s="70">
        <f t="shared" si="5"/>
        <v>4.7561749999999989</v>
      </c>
      <c r="E18" s="70">
        <f>C18*0.9</f>
        <v>4.5058499999999997</v>
      </c>
      <c r="F18" s="70">
        <f t="shared" si="6"/>
        <v>4.2555249999999987</v>
      </c>
      <c r="G18" s="70">
        <f>C18*0.7</f>
        <v>3.5045499999999992</v>
      </c>
      <c r="H18" s="47" t="s">
        <v>148</v>
      </c>
      <c r="I18" s="69">
        <v>6.91</v>
      </c>
      <c r="J18" s="71">
        <f>I18*0.95</f>
        <v>6.5644999999999998</v>
      </c>
      <c r="K18" s="72">
        <f t="shared" si="7"/>
        <v>6.2362749999999991</v>
      </c>
      <c r="L18" s="72">
        <f>J18*0.9</f>
        <v>5.9080500000000002</v>
      </c>
      <c r="M18" s="72">
        <f t="shared" si="8"/>
        <v>5.5798249999999996</v>
      </c>
      <c r="N18" s="72">
        <f>J18*0.7</f>
        <v>4.5951499999999994</v>
      </c>
      <c r="O18" s="47" t="s">
        <v>111</v>
      </c>
    </row>
    <row r="19" spans="1:15" x14ac:dyDescent="0.3">
      <c r="A19" s="47" t="s">
        <v>98</v>
      </c>
      <c r="B19" s="73"/>
      <c r="C19" s="74"/>
      <c r="D19" s="74"/>
      <c r="E19" s="74"/>
      <c r="F19" s="74"/>
      <c r="G19" s="74"/>
      <c r="H19" s="50" t="s">
        <v>150</v>
      </c>
      <c r="I19" s="74"/>
      <c r="J19" s="75"/>
      <c r="K19" s="75"/>
      <c r="L19" s="75"/>
      <c r="M19" s="75"/>
      <c r="N19" s="75"/>
      <c r="O19" s="47" t="s">
        <v>98</v>
      </c>
    </row>
    <row r="20" spans="1:15" x14ac:dyDescent="0.3">
      <c r="A20" s="47" t="s">
        <v>99</v>
      </c>
      <c r="B20" s="73"/>
      <c r="C20" s="74"/>
      <c r="D20" s="74"/>
      <c r="E20" s="74"/>
      <c r="F20" s="74"/>
      <c r="G20" s="74"/>
      <c r="H20" s="47" t="s">
        <v>150</v>
      </c>
      <c r="I20" s="74"/>
      <c r="J20" s="75"/>
      <c r="K20" s="75"/>
      <c r="L20" s="75"/>
      <c r="M20" s="75"/>
      <c r="N20" s="75"/>
      <c r="O20" s="47" t="s">
        <v>99</v>
      </c>
    </row>
    <row r="21" spans="1:15" x14ac:dyDescent="0.3">
      <c r="A21" s="47" t="s">
        <v>100</v>
      </c>
      <c r="B21" s="73"/>
      <c r="C21" s="74"/>
      <c r="D21" s="74"/>
      <c r="E21" s="74"/>
      <c r="F21" s="74"/>
      <c r="G21" s="74"/>
      <c r="H21" s="47" t="s">
        <v>150</v>
      </c>
      <c r="I21" s="74"/>
      <c r="J21" s="75"/>
      <c r="K21" s="75"/>
      <c r="L21" s="75"/>
      <c r="M21" s="75"/>
      <c r="N21" s="75"/>
      <c r="O21" s="47" t="s">
        <v>100</v>
      </c>
    </row>
    <row r="22" spans="1:15" x14ac:dyDescent="0.3">
      <c r="A22" s="47" t="s">
        <v>106</v>
      </c>
      <c r="B22" s="73"/>
      <c r="C22" s="74"/>
      <c r="D22" s="74"/>
      <c r="E22" s="74"/>
      <c r="F22" s="74"/>
      <c r="G22" s="74"/>
      <c r="H22" s="47" t="s">
        <v>150</v>
      </c>
      <c r="I22" s="74"/>
      <c r="J22" s="75"/>
      <c r="K22" s="75"/>
      <c r="L22" s="75"/>
      <c r="M22" s="75"/>
      <c r="N22" s="75"/>
      <c r="O22" s="47" t="s">
        <v>106</v>
      </c>
    </row>
    <row r="23" spans="1:15" x14ac:dyDescent="0.3">
      <c r="A23" s="47" t="s">
        <v>120</v>
      </c>
      <c r="B23" s="73"/>
      <c r="C23" s="74"/>
      <c r="D23" s="74"/>
      <c r="E23" s="74"/>
      <c r="F23" s="74"/>
      <c r="G23" s="74"/>
      <c r="H23" s="47" t="s">
        <v>150</v>
      </c>
      <c r="I23" s="69">
        <v>1.8</v>
      </c>
      <c r="J23" s="71">
        <f>I23*0.95</f>
        <v>1.71</v>
      </c>
      <c r="K23" s="72">
        <f>J23*0.95</f>
        <v>1.6244999999999998</v>
      </c>
      <c r="L23" s="72">
        <f>J23*0.9</f>
        <v>1.5389999999999999</v>
      </c>
      <c r="M23" s="72">
        <f>J23*0.85</f>
        <v>1.4535</v>
      </c>
      <c r="N23" s="72">
        <f>J23*0.7</f>
        <v>1.1969999999999998</v>
      </c>
      <c r="O23" s="47" t="s">
        <v>109</v>
      </c>
    </row>
    <row r="24" spans="1:15" x14ac:dyDescent="0.3">
      <c r="A24" s="47" t="s">
        <v>110</v>
      </c>
      <c r="B24" s="73"/>
      <c r="C24" s="74"/>
      <c r="D24" s="74"/>
      <c r="E24" s="74"/>
      <c r="F24" s="74"/>
      <c r="G24" s="74"/>
      <c r="H24" s="47" t="s">
        <v>150</v>
      </c>
      <c r="I24" s="70">
        <v>1.93</v>
      </c>
      <c r="J24" s="72">
        <f>I24*0.95</f>
        <v>1.8334999999999999</v>
      </c>
      <c r="K24" s="72">
        <f t="shared" ref="K24:K25" si="9">J24*0.95</f>
        <v>1.7418249999999997</v>
      </c>
      <c r="L24" s="72">
        <f t="shared" ref="L24" si="10">J24*0.9</f>
        <v>1.65015</v>
      </c>
      <c r="M24" s="72">
        <f t="shared" ref="M24:M25" si="11">J24*0.85</f>
        <v>1.5584749999999998</v>
      </c>
      <c r="N24" s="72">
        <f t="shared" ref="N24" si="12">J24*0.7</f>
        <v>1.2834499999999998</v>
      </c>
      <c r="O24" s="47" t="s">
        <v>123</v>
      </c>
    </row>
    <row r="25" spans="1:15" x14ac:dyDescent="0.3">
      <c r="A25" s="47" t="s">
        <v>129</v>
      </c>
      <c r="B25" s="73"/>
      <c r="C25" s="74"/>
      <c r="D25" s="74"/>
      <c r="E25" s="74"/>
      <c r="F25" s="74"/>
      <c r="G25" s="74"/>
      <c r="H25" s="47" t="s">
        <v>150</v>
      </c>
      <c r="I25" s="69">
        <v>1.93</v>
      </c>
      <c r="J25" s="71">
        <f>I25*0.95</f>
        <v>1.8334999999999999</v>
      </c>
      <c r="K25" s="72">
        <f t="shared" si="9"/>
        <v>1.7418249999999997</v>
      </c>
      <c r="L25" s="72"/>
      <c r="M25" s="72">
        <f t="shared" si="11"/>
        <v>1.5584749999999998</v>
      </c>
      <c r="N25" s="72"/>
      <c r="O25" s="47" t="s">
        <v>112</v>
      </c>
    </row>
    <row r="26" spans="1:15" x14ac:dyDescent="0.3">
      <c r="A26" s="47" t="s">
        <v>151</v>
      </c>
      <c r="B26" s="73"/>
      <c r="C26" s="74"/>
      <c r="D26" s="74"/>
      <c r="E26" s="74"/>
      <c r="F26" s="74"/>
      <c r="G26" s="74"/>
      <c r="H26" s="47" t="s">
        <v>150</v>
      </c>
      <c r="I26" s="69"/>
      <c r="J26" s="71"/>
      <c r="K26" s="72"/>
      <c r="L26" s="72"/>
      <c r="M26" s="72"/>
      <c r="N26" s="72"/>
      <c r="O26" s="47"/>
    </row>
    <row r="27" spans="1:15" x14ac:dyDescent="0.3">
      <c r="A27" s="47" t="s">
        <v>122</v>
      </c>
      <c r="B27" s="73"/>
      <c r="C27" s="74"/>
      <c r="D27" s="74"/>
      <c r="E27" s="74"/>
      <c r="F27" s="74"/>
      <c r="G27" s="74"/>
      <c r="H27" s="47" t="s">
        <v>150</v>
      </c>
      <c r="I27" s="69"/>
      <c r="J27" s="71"/>
      <c r="K27" s="72"/>
      <c r="L27" s="72"/>
      <c r="M27" s="72"/>
      <c r="N27" s="72"/>
      <c r="O27" s="47"/>
    </row>
    <row r="28" spans="1:15" x14ac:dyDescent="0.3">
      <c r="A28" s="47" t="s">
        <v>123</v>
      </c>
      <c r="B28" s="73"/>
      <c r="C28" s="74"/>
      <c r="D28" s="74"/>
      <c r="E28" s="74"/>
      <c r="F28" s="74"/>
      <c r="G28" s="74"/>
      <c r="H28" s="47" t="s">
        <v>150</v>
      </c>
      <c r="I28" s="69"/>
      <c r="J28" s="71"/>
      <c r="K28" s="72"/>
      <c r="L28" s="72"/>
      <c r="M28" s="72"/>
      <c r="N28" s="72"/>
      <c r="O28" s="47"/>
    </row>
    <row r="29" spans="1:15" x14ac:dyDescent="0.3">
      <c r="A29" s="47" t="s">
        <v>98</v>
      </c>
      <c r="B29" s="73"/>
      <c r="C29" s="74"/>
      <c r="D29" s="74"/>
      <c r="E29" s="74"/>
      <c r="F29" s="74"/>
      <c r="G29" s="74"/>
      <c r="H29" s="50" t="s">
        <v>152</v>
      </c>
      <c r="I29" s="74"/>
      <c r="J29" s="75"/>
      <c r="K29" s="75"/>
      <c r="L29" s="75"/>
      <c r="M29" s="75"/>
      <c r="N29" s="75"/>
      <c r="O29" s="47" t="s">
        <v>98</v>
      </c>
    </row>
    <row r="30" spans="1:15" x14ac:dyDescent="0.3">
      <c r="A30" s="47" t="s">
        <v>99</v>
      </c>
      <c r="B30" s="73"/>
      <c r="C30" s="74"/>
      <c r="D30" s="74"/>
      <c r="E30" s="74"/>
      <c r="F30" s="74"/>
      <c r="G30" s="74"/>
      <c r="H30" s="47" t="s">
        <v>152</v>
      </c>
      <c r="I30" s="74"/>
      <c r="J30" s="75"/>
      <c r="K30" s="75"/>
      <c r="L30" s="75"/>
      <c r="M30" s="75"/>
      <c r="N30" s="75"/>
      <c r="O30" s="47" t="s">
        <v>99</v>
      </c>
    </row>
    <row r="31" spans="1:15" x14ac:dyDescent="0.3">
      <c r="A31" s="47" t="s">
        <v>100</v>
      </c>
      <c r="B31" s="73"/>
      <c r="C31" s="74"/>
      <c r="D31" s="74"/>
      <c r="E31" s="74"/>
      <c r="F31" s="74"/>
      <c r="G31" s="74"/>
      <c r="H31" s="47" t="s">
        <v>152</v>
      </c>
      <c r="I31" s="74"/>
      <c r="J31" s="75"/>
      <c r="K31" s="75"/>
      <c r="L31" s="75"/>
      <c r="M31" s="75"/>
      <c r="N31" s="75"/>
      <c r="O31" s="47" t="s">
        <v>100</v>
      </c>
    </row>
    <row r="32" spans="1:15" x14ac:dyDescent="0.3">
      <c r="A32" s="47" t="s">
        <v>125</v>
      </c>
      <c r="B32" s="73"/>
      <c r="C32" s="74"/>
      <c r="D32" s="74"/>
      <c r="E32" s="74"/>
      <c r="F32" s="74"/>
      <c r="G32" s="74"/>
      <c r="H32" s="47" t="s">
        <v>152</v>
      </c>
      <c r="I32" s="74"/>
      <c r="J32" s="75"/>
      <c r="K32" s="75"/>
      <c r="L32" s="75"/>
      <c r="M32" s="75"/>
      <c r="N32" s="75"/>
      <c r="O32" s="47" t="s">
        <v>125</v>
      </c>
    </row>
    <row r="33" spans="1:15" x14ac:dyDescent="0.3">
      <c r="A33" s="47" t="s">
        <v>106</v>
      </c>
      <c r="B33" s="73"/>
      <c r="C33" s="74"/>
      <c r="D33" s="74"/>
      <c r="E33" s="74"/>
      <c r="F33" s="74"/>
      <c r="G33" s="74"/>
      <c r="H33" s="47" t="s">
        <v>152</v>
      </c>
      <c r="I33" s="74"/>
      <c r="J33" s="75"/>
      <c r="K33" s="75"/>
      <c r="L33" s="75"/>
      <c r="M33" s="75"/>
      <c r="N33" s="75"/>
      <c r="O33" s="47" t="s">
        <v>106</v>
      </c>
    </row>
    <row r="34" spans="1:15" x14ac:dyDescent="0.3">
      <c r="A34" s="47" t="s">
        <v>129</v>
      </c>
      <c r="B34" s="73"/>
      <c r="C34" s="74"/>
      <c r="D34" s="74"/>
      <c r="E34" s="74"/>
      <c r="F34" s="74"/>
      <c r="G34" s="74"/>
      <c r="H34" s="47" t="s">
        <v>152</v>
      </c>
      <c r="I34" s="74"/>
      <c r="J34" s="75"/>
      <c r="K34" s="75"/>
      <c r="L34" s="75"/>
      <c r="M34" s="75"/>
      <c r="N34" s="75"/>
      <c r="O34" s="47" t="s">
        <v>129</v>
      </c>
    </row>
    <row r="35" spans="1:15" x14ac:dyDescent="0.3">
      <c r="A35" s="47" t="s">
        <v>153</v>
      </c>
      <c r="B35" s="73"/>
      <c r="C35" s="74"/>
      <c r="D35" s="74"/>
      <c r="E35" s="74"/>
      <c r="F35" s="74"/>
      <c r="G35" s="74"/>
      <c r="H35" s="47" t="s">
        <v>152</v>
      </c>
      <c r="I35" s="74"/>
      <c r="J35" s="75"/>
      <c r="K35" s="75"/>
      <c r="L35" s="75"/>
      <c r="M35" s="75"/>
      <c r="N35" s="75"/>
      <c r="O35" s="47" t="s">
        <v>153</v>
      </c>
    </row>
    <row r="36" spans="1:15" x14ac:dyDescent="0.3">
      <c r="A36" s="47" t="s">
        <v>154</v>
      </c>
      <c r="B36" s="68">
        <v>17.920000000000002</v>
      </c>
      <c r="C36" s="69">
        <f t="shared" si="5"/>
        <v>17.024000000000001</v>
      </c>
      <c r="D36" s="70"/>
      <c r="E36" s="70">
        <f>C36*0.9</f>
        <v>15.321600000000002</v>
      </c>
      <c r="F36" s="70"/>
      <c r="G36" s="70">
        <f>E36*0.7</f>
        <v>10.72512</v>
      </c>
      <c r="H36" s="50" t="s">
        <v>155</v>
      </c>
      <c r="I36" s="69">
        <v>33.54</v>
      </c>
      <c r="J36" s="71">
        <f t="shared" ref="J19:K83" si="13">I36*0.95</f>
        <v>31.862999999999996</v>
      </c>
      <c r="K36" s="72"/>
      <c r="L36" s="72">
        <f>J36*0.9</f>
        <v>28.676699999999997</v>
      </c>
      <c r="M36" s="72"/>
      <c r="N36" s="72">
        <f>J36*0.7</f>
        <v>22.304099999999995</v>
      </c>
      <c r="O36" s="47" t="s">
        <v>154</v>
      </c>
    </row>
    <row r="37" spans="1:15" x14ac:dyDescent="0.3">
      <c r="A37" s="47" t="s">
        <v>156</v>
      </c>
      <c r="B37" s="68">
        <v>20.059999999999999</v>
      </c>
      <c r="C37" s="69">
        <f t="shared" si="5"/>
        <v>19.056999999999999</v>
      </c>
      <c r="D37" s="70"/>
      <c r="E37" s="70">
        <f>C37*0.9</f>
        <v>17.151299999999999</v>
      </c>
      <c r="F37" s="70"/>
      <c r="G37" s="70">
        <f>E37*0.7</f>
        <v>12.005909999999998</v>
      </c>
      <c r="H37" s="47" t="s">
        <v>155</v>
      </c>
      <c r="I37" s="69">
        <v>28.82</v>
      </c>
      <c r="J37" s="71">
        <f t="shared" si="13"/>
        <v>27.378999999999998</v>
      </c>
      <c r="K37" s="72"/>
      <c r="L37" s="72">
        <f>J37*0.9</f>
        <v>24.641099999999998</v>
      </c>
      <c r="M37" s="72"/>
      <c r="N37" s="72">
        <f>J37*0.7</f>
        <v>19.165299999999998</v>
      </c>
      <c r="O37" s="47" t="s">
        <v>156</v>
      </c>
    </row>
    <row r="38" spans="1:15" x14ac:dyDescent="0.3">
      <c r="A38" s="47" t="s">
        <v>157</v>
      </c>
      <c r="B38" s="68">
        <v>32.11</v>
      </c>
      <c r="C38" s="69">
        <f t="shared" si="5"/>
        <v>30.504499999999997</v>
      </c>
      <c r="D38" s="70">
        <f>C38*0.95</f>
        <v>28.979274999999994</v>
      </c>
      <c r="E38" s="70"/>
      <c r="F38" s="70">
        <f>C38*0.85</f>
        <v>25.928824999999996</v>
      </c>
      <c r="G38" s="70"/>
      <c r="H38" s="50" t="s">
        <v>158</v>
      </c>
      <c r="I38" s="69">
        <v>37.14</v>
      </c>
      <c r="J38" s="71">
        <f t="shared" si="13"/>
        <v>35.283000000000001</v>
      </c>
      <c r="K38" s="72">
        <f>J38*0.95</f>
        <v>33.51885</v>
      </c>
      <c r="L38" s="72"/>
      <c r="M38" s="72">
        <f>J38*0.85</f>
        <v>29.990549999999999</v>
      </c>
      <c r="N38" s="72"/>
      <c r="O38" s="47" t="s">
        <v>157</v>
      </c>
    </row>
    <row r="39" spans="1:15" x14ac:dyDescent="0.3">
      <c r="A39" s="47" t="s">
        <v>159</v>
      </c>
      <c r="B39" s="73"/>
      <c r="C39" s="74"/>
      <c r="D39" s="74"/>
      <c r="E39" s="74"/>
      <c r="F39" s="74"/>
      <c r="G39" s="74"/>
      <c r="H39" s="47" t="s">
        <v>158</v>
      </c>
      <c r="I39" s="74"/>
      <c r="J39" s="75"/>
      <c r="K39" s="75"/>
      <c r="L39" s="75"/>
      <c r="M39" s="75"/>
      <c r="N39" s="75"/>
      <c r="O39" s="47" t="s">
        <v>159</v>
      </c>
    </row>
    <row r="40" spans="1:15" x14ac:dyDescent="0.3">
      <c r="A40" s="47" t="s">
        <v>160</v>
      </c>
      <c r="B40" s="73"/>
      <c r="C40" s="74"/>
      <c r="D40" s="74"/>
      <c r="E40" s="74"/>
      <c r="F40" s="74"/>
      <c r="G40" s="74"/>
      <c r="H40" s="47" t="s">
        <v>158</v>
      </c>
      <c r="I40" s="74"/>
      <c r="J40" s="75"/>
      <c r="K40" s="75"/>
      <c r="L40" s="75"/>
      <c r="M40" s="75"/>
      <c r="N40" s="75"/>
      <c r="O40" s="47" t="s">
        <v>160</v>
      </c>
    </row>
    <row r="41" spans="1:15" x14ac:dyDescent="0.3">
      <c r="A41" s="47" t="s">
        <v>161</v>
      </c>
      <c r="B41" s="73"/>
      <c r="C41" s="74"/>
      <c r="D41" s="74"/>
      <c r="E41" s="74"/>
      <c r="F41" s="74"/>
      <c r="G41" s="74"/>
      <c r="H41" s="47" t="s">
        <v>158</v>
      </c>
      <c r="I41" s="74"/>
      <c r="J41" s="75"/>
      <c r="K41" s="75"/>
      <c r="L41" s="75"/>
      <c r="M41" s="75"/>
      <c r="N41" s="75"/>
      <c r="O41" s="47" t="s">
        <v>161</v>
      </c>
    </row>
    <row r="42" spans="1:15" x14ac:dyDescent="0.3">
      <c r="A42" s="47" t="s">
        <v>162</v>
      </c>
      <c r="B42" s="73"/>
      <c r="C42" s="74"/>
      <c r="D42" s="74"/>
      <c r="E42" s="74"/>
      <c r="F42" s="74"/>
      <c r="G42" s="74"/>
      <c r="H42" s="47" t="s">
        <v>158</v>
      </c>
      <c r="I42" s="74"/>
      <c r="J42" s="75"/>
      <c r="K42" s="75"/>
      <c r="L42" s="75"/>
      <c r="M42" s="75"/>
      <c r="N42" s="75"/>
      <c r="O42" s="47" t="s">
        <v>162</v>
      </c>
    </row>
    <row r="43" spans="1:15" x14ac:dyDescent="0.3">
      <c r="A43" s="47" t="s">
        <v>163</v>
      </c>
      <c r="B43" s="73"/>
      <c r="C43" s="74"/>
      <c r="D43" s="74"/>
      <c r="E43" s="74"/>
      <c r="F43" s="74"/>
      <c r="G43" s="74"/>
      <c r="H43" s="47" t="s">
        <v>158</v>
      </c>
      <c r="I43" s="74"/>
      <c r="J43" s="75"/>
      <c r="K43" s="75"/>
      <c r="L43" s="75"/>
      <c r="M43" s="75"/>
      <c r="N43" s="75"/>
      <c r="O43" s="47" t="s">
        <v>163</v>
      </c>
    </row>
    <row r="44" spans="1:15" x14ac:dyDescent="0.3">
      <c r="A44" s="47" t="s">
        <v>164</v>
      </c>
      <c r="B44" s="73"/>
      <c r="C44" s="74"/>
      <c r="D44" s="74"/>
      <c r="E44" s="74"/>
      <c r="F44" s="74"/>
      <c r="G44" s="74"/>
      <c r="H44" s="47" t="s">
        <v>158</v>
      </c>
      <c r="I44" s="74"/>
      <c r="J44" s="75"/>
      <c r="K44" s="75"/>
      <c r="L44" s="75"/>
      <c r="M44" s="75"/>
      <c r="N44" s="75"/>
      <c r="O44" s="47" t="s">
        <v>164</v>
      </c>
    </row>
    <row r="45" spans="1:15" x14ac:dyDescent="0.3">
      <c r="A45" s="47" t="s">
        <v>165</v>
      </c>
      <c r="B45" s="73"/>
      <c r="C45" s="74"/>
      <c r="D45" s="74"/>
      <c r="E45" s="74"/>
      <c r="F45" s="74"/>
      <c r="G45" s="74"/>
      <c r="H45" s="47" t="s">
        <v>158</v>
      </c>
      <c r="I45" s="74"/>
      <c r="J45" s="75"/>
      <c r="K45" s="75"/>
      <c r="L45" s="75"/>
      <c r="M45" s="75"/>
      <c r="N45" s="75"/>
      <c r="O45" s="47" t="s">
        <v>165</v>
      </c>
    </row>
    <row r="46" spans="1:15" x14ac:dyDescent="0.3">
      <c r="A46" s="47" t="s">
        <v>166</v>
      </c>
      <c r="B46" s="68">
        <v>31.55</v>
      </c>
      <c r="C46" s="69">
        <f t="shared" si="5"/>
        <v>29.9725</v>
      </c>
      <c r="D46" s="70"/>
      <c r="E46" s="70"/>
      <c r="F46" s="70"/>
      <c r="G46" s="70"/>
      <c r="H46" s="47" t="s">
        <v>158</v>
      </c>
      <c r="I46" s="69">
        <v>50.2</v>
      </c>
      <c r="J46" s="71">
        <f t="shared" si="13"/>
        <v>47.69</v>
      </c>
      <c r="K46" s="72"/>
      <c r="L46" s="72"/>
      <c r="M46" s="72"/>
      <c r="N46" s="72"/>
      <c r="O46" s="47" t="s">
        <v>167</v>
      </c>
    </row>
    <row r="47" spans="1:15" x14ac:dyDescent="0.3">
      <c r="A47" s="47" t="s">
        <v>168</v>
      </c>
      <c r="B47" s="68">
        <v>27.7</v>
      </c>
      <c r="C47" s="69">
        <f t="shared" si="5"/>
        <v>26.314999999999998</v>
      </c>
      <c r="D47" s="70"/>
      <c r="E47" s="70"/>
      <c r="F47" s="70"/>
      <c r="G47" s="70"/>
      <c r="H47" s="47" t="s">
        <v>158</v>
      </c>
      <c r="I47" s="74"/>
      <c r="J47" s="75"/>
      <c r="K47" s="75"/>
      <c r="L47" s="75"/>
      <c r="M47" s="75"/>
      <c r="N47" s="75"/>
      <c r="O47" s="47" t="s">
        <v>169</v>
      </c>
    </row>
    <row r="48" spans="1:15" x14ac:dyDescent="0.3">
      <c r="A48" s="47" t="s">
        <v>170</v>
      </c>
      <c r="B48" s="73"/>
      <c r="C48" s="74"/>
      <c r="D48" s="74"/>
      <c r="E48" s="74"/>
      <c r="F48" s="74"/>
      <c r="G48" s="74"/>
      <c r="H48" s="47" t="s">
        <v>158</v>
      </c>
      <c r="I48" s="74"/>
      <c r="J48" s="75"/>
      <c r="K48" s="75"/>
      <c r="L48" s="75"/>
      <c r="M48" s="75"/>
      <c r="N48" s="75"/>
      <c r="O48" s="47" t="s">
        <v>171</v>
      </c>
    </row>
    <row r="49" spans="1:15" x14ac:dyDescent="0.3">
      <c r="A49" s="47" t="s">
        <v>172</v>
      </c>
      <c r="B49" s="73"/>
      <c r="C49" s="74"/>
      <c r="D49" s="74"/>
      <c r="E49" s="74"/>
      <c r="F49" s="74"/>
      <c r="G49" s="74"/>
      <c r="H49" s="47" t="s">
        <v>158</v>
      </c>
      <c r="I49" s="74"/>
      <c r="J49" s="75"/>
      <c r="K49" s="75"/>
      <c r="L49" s="75"/>
      <c r="M49" s="75"/>
      <c r="N49" s="75"/>
      <c r="O49" s="47" t="s">
        <v>173</v>
      </c>
    </row>
    <row r="50" spans="1:15" x14ac:dyDescent="0.3">
      <c r="A50" s="47" t="s">
        <v>174</v>
      </c>
      <c r="B50" s="73"/>
      <c r="C50" s="74"/>
      <c r="D50" s="74"/>
      <c r="E50" s="74"/>
      <c r="F50" s="74"/>
      <c r="G50" s="74"/>
      <c r="H50" s="47" t="s">
        <v>158</v>
      </c>
      <c r="I50" s="74"/>
      <c r="J50" s="75"/>
      <c r="K50" s="75"/>
      <c r="L50" s="75"/>
      <c r="M50" s="75"/>
      <c r="N50" s="75"/>
      <c r="O50" s="47" t="s">
        <v>170</v>
      </c>
    </row>
    <row r="51" spans="1:15" x14ac:dyDescent="0.3">
      <c r="A51" s="47" t="s">
        <v>175</v>
      </c>
      <c r="B51" s="68">
        <v>12.32</v>
      </c>
      <c r="C51" s="69">
        <f t="shared" si="5"/>
        <v>11.703999999999999</v>
      </c>
      <c r="D51" s="70"/>
      <c r="E51" s="70"/>
      <c r="F51" s="70"/>
      <c r="G51" s="70"/>
      <c r="H51" s="47" t="s">
        <v>158</v>
      </c>
      <c r="I51" s="74"/>
      <c r="J51" s="75"/>
      <c r="K51" s="75"/>
      <c r="L51" s="75"/>
      <c r="M51" s="75"/>
      <c r="N51" s="75"/>
      <c r="O51" s="47" t="s">
        <v>172</v>
      </c>
    </row>
    <row r="52" spans="1:15" x14ac:dyDescent="0.3">
      <c r="A52" s="47" t="s">
        <v>176</v>
      </c>
      <c r="B52" s="68">
        <v>22.25</v>
      </c>
      <c r="C52" s="69">
        <f t="shared" si="5"/>
        <v>21.137499999999999</v>
      </c>
      <c r="D52" s="70"/>
      <c r="E52" s="70"/>
      <c r="F52" s="70"/>
      <c r="G52" s="70"/>
      <c r="H52" s="47" t="s">
        <v>158</v>
      </c>
      <c r="I52" s="74"/>
      <c r="J52" s="75"/>
      <c r="K52" s="75"/>
      <c r="L52" s="75"/>
      <c r="M52" s="75"/>
      <c r="N52" s="75"/>
      <c r="O52" s="47" t="s">
        <v>174</v>
      </c>
    </row>
    <row r="53" spans="1:15" x14ac:dyDescent="0.3">
      <c r="A53" s="47" t="s">
        <v>177</v>
      </c>
      <c r="B53" s="68">
        <v>27.6</v>
      </c>
      <c r="C53" s="69">
        <f t="shared" si="5"/>
        <v>26.22</v>
      </c>
      <c r="D53" s="70"/>
      <c r="E53" s="70"/>
      <c r="F53" s="70"/>
      <c r="G53" s="70"/>
      <c r="H53" s="47" t="s">
        <v>158</v>
      </c>
      <c r="I53" s="70">
        <v>18.86</v>
      </c>
      <c r="J53" s="72">
        <f t="shared" si="13"/>
        <v>17.916999999999998</v>
      </c>
      <c r="K53" s="72"/>
      <c r="L53" s="72"/>
      <c r="M53" s="72"/>
      <c r="N53" s="72"/>
      <c r="O53" s="47" t="s">
        <v>178</v>
      </c>
    </row>
    <row r="54" spans="1:15" x14ac:dyDescent="0.3">
      <c r="A54" s="47" t="s">
        <v>179</v>
      </c>
      <c r="B54" s="73"/>
      <c r="C54" s="74"/>
      <c r="D54" s="74"/>
      <c r="E54" s="74"/>
      <c r="F54" s="74"/>
      <c r="G54" s="74"/>
      <c r="H54" s="47" t="s">
        <v>158</v>
      </c>
      <c r="I54" s="74"/>
      <c r="J54" s="75"/>
      <c r="K54" s="75"/>
      <c r="L54" s="75"/>
      <c r="M54" s="75"/>
      <c r="N54" s="75"/>
      <c r="O54" s="47" t="s">
        <v>180</v>
      </c>
    </row>
    <row r="55" spans="1:15" x14ac:dyDescent="0.3">
      <c r="A55" s="47" t="s">
        <v>181</v>
      </c>
      <c r="B55" s="68">
        <v>11.73</v>
      </c>
      <c r="C55" s="69">
        <f>B55*0.95</f>
        <v>11.1435</v>
      </c>
      <c r="D55" s="70"/>
      <c r="E55" s="70"/>
      <c r="F55" s="70"/>
      <c r="G55" s="70"/>
      <c r="H55" s="47" t="s">
        <v>158</v>
      </c>
      <c r="I55" s="69">
        <v>39.619999999999997</v>
      </c>
      <c r="J55" s="71">
        <f t="shared" si="13"/>
        <v>37.638999999999996</v>
      </c>
      <c r="K55" s="72"/>
      <c r="L55" s="72"/>
      <c r="M55" s="72"/>
      <c r="N55" s="72"/>
      <c r="O55" s="47" t="s">
        <v>182</v>
      </c>
    </row>
    <row r="56" spans="1:15" x14ac:dyDescent="0.3">
      <c r="A56" s="47" t="s">
        <v>183</v>
      </c>
      <c r="B56" s="68">
        <v>33.53</v>
      </c>
      <c r="C56" s="69">
        <f t="shared" si="5"/>
        <v>31.8535</v>
      </c>
      <c r="D56" s="70"/>
      <c r="E56" s="70"/>
      <c r="F56" s="70"/>
      <c r="G56" s="70"/>
      <c r="H56" s="47" t="s">
        <v>158</v>
      </c>
      <c r="I56" s="74"/>
      <c r="J56" s="75"/>
      <c r="K56" s="75"/>
      <c r="L56" s="75"/>
      <c r="M56" s="75"/>
      <c r="N56" s="75"/>
      <c r="O56" s="47" t="s">
        <v>184</v>
      </c>
    </row>
    <row r="57" spans="1:15" x14ac:dyDescent="0.3">
      <c r="A57" s="47"/>
      <c r="B57" s="68"/>
      <c r="C57" s="69"/>
      <c r="D57" s="70"/>
      <c r="E57" s="70"/>
      <c r="F57" s="70"/>
      <c r="G57" s="70"/>
      <c r="H57" s="47" t="s">
        <v>158</v>
      </c>
      <c r="I57" s="74"/>
      <c r="J57" s="75"/>
      <c r="K57" s="75"/>
      <c r="L57" s="75"/>
      <c r="M57" s="75"/>
      <c r="N57" s="75"/>
      <c r="O57" s="47" t="s">
        <v>179</v>
      </c>
    </row>
    <row r="58" spans="1:15" x14ac:dyDescent="0.3">
      <c r="A58" s="47"/>
      <c r="B58" s="68"/>
      <c r="C58" s="69"/>
      <c r="D58" s="70"/>
      <c r="E58" s="70"/>
      <c r="F58" s="70"/>
      <c r="G58" s="70"/>
      <c r="H58" s="47" t="s">
        <v>158</v>
      </c>
      <c r="I58" s="74"/>
      <c r="J58" s="75"/>
      <c r="K58" s="75"/>
      <c r="L58" s="75"/>
      <c r="M58" s="75"/>
      <c r="N58" s="75"/>
      <c r="O58" s="47" t="s">
        <v>181</v>
      </c>
    </row>
    <row r="59" spans="1:15" x14ac:dyDescent="0.3">
      <c r="A59" s="47"/>
      <c r="B59" s="68"/>
      <c r="C59" s="69"/>
      <c r="D59" s="70"/>
      <c r="E59" s="70"/>
      <c r="F59" s="70"/>
      <c r="G59" s="70"/>
      <c r="H59" s="47" t="s">
        <v>158</v>
      </c>
      <c r="I59" s="69">
        <v>54.06</v>
      </c>
      <c r="J59" s="71">
        <f>I59*0.95</f>
        <v>51.356999999999999</v>
      </c>
      <c r="K59" s="72"/>
      <c r="L59" s="72"/>
      <c r="M59" s="72"/>
      <c r="N59" s="72"/>
      <c r="O59" s="47" t="s">
        <v>183</v>
      </c>
    </row>
    <row r="60" spans="1:15" x14ac:dyDescent="0.3">
      <c r="A60" s="47" t="s">
        <v>157</v>
      </c>
      <c r="B60" s="73"/>
      <c r="C60" s="74"/>
      <c r="D60" s="74"/>
      <c r="E60" s="74"/>
      <c r="F60" s="74"/>
      <c r="G60" s="74"/>
      <c r="H60" s="50" t="s">
        <v>185</v>
      </c>
      <c r="I60" s="74"/>
      <c r="J60" s="75"/>
      <c r="K60" s="75"/>
      <c r="L60" s="75"/>
      <c r="M60" s="75"/>
      <c r="N60" s="75"/>
      <c r="O60" s="47" t="s">
        <v>157</v>
      </c>
    </row>
    <row r="61" spans="1:15" x14ac:dyDescent="0.3">
      <c r="A61" s="47" t="s">
        <v>186</v>
      </c>
      <c r="B61" s="68">
        <v>35.04</v>
      </c>
      <c r="C61" s="69">
        <f t="shared" si="5"/>
        <v>33.287999999999997</v>
      </c>
      <c r="D61" s="70">
        <f>C61*0.95</f>
        <v>31.623599999999996</v>
      </c>
      <c r="E61" s="70"/>
      <c r="F61" s="70">
        <f>C61*0.85</f>
        <v>28.294799999999995</v>
      </c>
      <c r="G61" s="70"/>
      <c r="H61" s="47" t="s">
        <v>185</v>
      </c>
      <c r="I61" s="69">
        <v>58.02</v>
      </c>
      <c r="J61" s="71">
        <f t="shared" si="13"/>
        <v>55.119</v>
      </c>
      <c r="K61" s="72">
        <f>J61*0.95</f>
        <v>52.363049999999994</v>
      </c>
      <c r="L61" s="72"/>
      <c r="M61" s="72">
        <f>J61*0.85</f>
        <v>46.851149999999997</v>
      </c>
      <c r="N61" s="72"/>
      <c r="O61" s="47" t="s">
        <v>186</v>
      </c>
    </row>
    <row r="62" spans="1:15" x14ac:dyDescent="0.3">
      <c r="A62" s="47" t="s">
        <v>187</v>
      </c>
      <c r="B62" s="68">
        <v>16.54</v>
      </c>
      <c r="C62" s="69">
        <f t="shared" si="5"/>
        <v>15.712999999999999</v>
      </c>
      <c r="D62" s="70"/>
      <c r="E62" s="70">
        <f>C62*0.9</f>
        <v>14.1417</v>
      </c>
      <c r="F62" s="70"/>
      <c r="G62" s="70">
        <f>C62*0.7</f>
        <v>10.999099999999999</v>
      </c>
      <c r="H62" s="47" t="s">
        <v>185</v>
      </c>
      <c r="I62" s="69">
        <v>33.39</v>
      </c>
      <c r="J62" s="71">
        <f t="shared" si="13"/>
        <v>31.720499999999998</v>
      </c>
      <c r="K62" s="72"/>
      <c r="L62" s="72">
        <f>J62*0.9</f>
        <v>28.548449999999999</v>
      </c>
      <c r="M62" s="72"/>
      <c r="N62" s="72">
        <f>J62*0.7</f>
        <v>22.204349999999998</v>
      </c>
      <c r="O62" s="47" t="s">
        <v>187</v>
      </c>
    </row>
    <row r="63" spans="1:15" x14ac:dyDescent="0.3">
      <c r="A63" s="47" t="s">
        <v>164</v>
      </c>
      <c r="B63" s="73"/>
      <c r="C63" s="74"/>
      <c r="D63" s="74"/>
      <c r="E63" s="74"/>
      <c r="F63" s="74"/>
      <c r="G63" s="74"/>
      <c r="H63" s="47" t="s">
        <v>185</v>
      </c>
      <c r="I63" s="74"/>
      <c r="J63" s="75"/>
      <c r="K63" s="75"/>
      <c r="L63" s="75"/>
      <c r="M63" s="75"/>
      <c r="N63" s="75"/>
      <c r="O63" s="47" t="s">
        <v>164</v>
      </c>
    </row>
    <row r="64" spans="1:15" x14ac:dyDescent="0.3">
      <c r="A64" s="47" t="s">
        <v>165</v>
      </c>
      <c r="B64" s="73"/>
      <c r="C64" s="74"/>
      <c r="D64" s="74"/>
      <c r="E64" s="74"/>
      <c r="F64" s="74"/>
      <c r="G64" s="74"/>
      <c r="H64" s="47" t="s">
        <v>185</v>
      </c>
      <c r="I64" s="74"/>
      <c r="J64" s="75"/>
      <c r="K64" s="75"/>
      <c r="L64" s="75"/>
      <c r="M64" s="75"/>
      <c r="N64" s="75"/>
      <c r="O64" s="47" t="s">
        <v>165</v>
      </c>
    </row>
    <row r="65" spans="1:15" x14ac:dyDescent="0.3">
      <c r="A65" s="47" t="s">
        <v>167</v>
      </c>
      <c r="B65" s="73"/>
      <c r="C65" s="74"/>
      <c r="D65" s="74"/>
      <c r="E65" s="74"/>
      <c r="F65" s="74"/>
      <c r="G65" s="74"/>
      <c r="H65" s="47" t="s">
        <v>185</v>
      </c>
      <c r="I65" s="74"/>
      <c r="J65" s="75"/>
      <c r="K65" s="75"/>
      <c r="L65" s="75"/>
      <c r="M65" s="75"/>
      <c r="N65" s="75"/>
      <c r="O65" s="47" t="s">
        <v>167</v>
      </c>
    </row>
    <row r="66" spans="1:15" x14ac:dyDescent="0.3">
      <c r="A66" s="47" t="s">
        <v>169</v>
      </c>
      <c r="B66" s="73"/>
      <c r="C66" s="74"/>
      <c r="D66" s="74"/>
      <c r="E66" s="74"/>
      <c r="F66" s="74"/>
      <c r="G66" s="74"/>
      <c r="H66" s="47" t="s">
        <v>185</v>
      </c>
      <c r="I66" s="69">
        <v>49.53</v>
      </c>
      <c r="J66" s="71">
        <f t="shared" si="13"/>
        <v>47.0535</v>
      </c>
      <c r="K66" s="72">
        <f>J66*0.95</f>
        <v>44.700824999999995</v>
      </c>
      <c r="L66" s="72"/>
      <c r="M66" s="72">
        <f>J66*0.85</f>
        <v>39.995474999999999</v>
      </c>
      <c r="N66" s="72"/>
      <c r="O66" s="47" t="s">
        <v>169</v>
      </c>
    </row>
    <row r="67" spans="1:15" x14ac:dyDescent="0.3">
      <c r="A67" s="47" t="s">
        <v>168</v>
      </c>
      <c r="B67" s="73"/>
      <c r="C67" s="74"/>
      <c r="D67" s="74"/>
      <c r="E67" s="74"/>
      <c r="F67" s="74"/>
      <c r="G67" s="74"/>
      <c r="H67" s="47" t="s">
        <v>185</v>
      </c>
      <c r="I67" s="69">
        <v>38.119999999999997</v>
      </c>
      <c r="J67" s="71">
        <f t="shared" si="13"/>
        <v>36.213999999999999</v>
      </c>
      <c r="K67" s="72">
        <f t="shared" si="13"/>
        <v>34.403299999999994</v>
      </c>
      <c r="L67" s="72"/>
      <c r="M67" s="72">
        <f t="shared" ref="M67:M68" si="14">J67*0.85</f>
        <v>30.781899999999997</v>
      </c>
      <c r="N67" s="72"/>
      <c r="O67" s="47" t="s">
        <v>168</v>
      </c>
    </row>
    <row r="68" spans="1:15" x14ac:dyDescent="0.3">
      <c r="A68" s="47" t="s">
        <v>188</v>
      </c>
      <c r="B68" s="68">
        <v>37.630000000000003</v>
      </c>
      <c r="C68" s="69">
        <f t="shared" si="5"/>
        <v>35.7485</v>
      </c>
      <c r="D68" s="70">
        <f>C68*0.95</f>
        <v>33.961075000000001</v>
      </c>
      <c r="E68" s="70"/>
      <c r="F68" s="70">
        <f>C68*0.85</f>
        <v>30.386225</v>
      </c>
      <c r="G68" s="70"/>
      <c r="H68" s="47" t="s">
        <v>185</v>
      </c>
      <c r="I68" s="69">
        <v>57.62</v>
      </c>
      <c r="J68" s="71">
        <f t="shared" si="13"/>
        <v>54.738999999999997</v>
      </c>
      <c r="K68" s="72">
        <f t="shared" si="13"/>
        <v>52.002049999999997</v>
      </c>
      <c r="L68" s="72"/>
      <c r="M68" s="72">
        <f t="shared" si="14"/>
        <v>46.528149999999997</v>
      </c>
      <c r="N68" s="72"/>
      <c r="O68" s="47" t="s">
        <v>188</v>
      </c>
    </row>
    <row r="69" spans="1:15" x14ac:dyDescent="0.3">
      <c r="A69" s="47" t="s">
        <v>156</v>
      </c>
      <c r="B69" s="73"/>
      <c r="C69" s="74"/>
      <c r="D69" s="74"/>
      <c r="E69" s="74"/>
      <c r="F69" s="74"/>
      <c r="G69" s="74"/>
      <c r="H69" s="47" t="s">
        <v>185</v>
      </c>
      <c r="I69" s="74"/>
      <c r="J69" s="75"/>
      <c r="K69" s="75"/>
      <c r="L69" s="75"/>
      <c r="M69" s="75"/>
      <c r="N69" s="75"/>
      <c r="O69" s="47" t="s">
        <v>156</v>
      </c>
    </row>
    <row r="70" spans="1:15" x14ac:dyDescent="0.3">
      <c r="A70" s="47" t="s">
        <v>189</v>
      </c>
      <c r="B70" s="73"/>
      <c r="C70" s="74"/>
      <c r="D70" s="74"/>
      <c r="E70" s="74"/>
      <c r="F70" s="74"/>
      <c r="G70" s="74"/>
      <c r="H70" s="47" t="s">
        <v>185</v>
      </c>
      <c r="I70" s="74"/>
      <c r="J70" s="75"/>
      <c r="K70" s="75"/>
      <c r="L70" s="75"/>
      <c r="M70" s="75"/>
      <c r="N70" s="75"/>
      <c r="O70" s="47" t="s">
        <v>189</v>
      </c>
    </row>
    <row r="71" spans="1:15" x14ac:dyDescent="0.3">
      <c r="A71" s="47" t="s">
        <v>190</v>
      </c>
      <c r="B71" s="68">
        <v>15.86</v>
      </c>
      <c r="C71" s="69">
        <f>B71*0.95</f>
        <v>15.066999999999998</v>
      </c>
      <c r="D71" s="70"/>
      <c r="E71" s="70">
        <f>C71*0.9</f>
        <v>13.560299999999998</v>
      </c>
      <c r="F71" s="70"/>
      <c r="G71" s="70">
        <f>C71*0.7</f>
        <v>10.546899999999999</v>
      </c>
      <c r="H71" s="47" t="s">
        <v>185</v>
      </c>
      <c r="I71" s="69">
        <v>29.68</v>
      </c>
      <c r="J71" s="71">
        <f>I71*0.95</f>
        <v>28.195999999999998</v>
      </c>
      <c r="K71" s="72"/>
      <c r="L71" s="72">
        <f>J71*0.9</f>
        <v>25.3764</v>
      </c>
      <c r="M71" s="72"/>
      <c r="N71" s="72">
        <f>J71*0.7</f>
        <v>19.737199999999998</v>
      </c>
      <c r="O71" s="47" t="s">
        <v>190</v>
      </c>
    </row>
    <row r="72" spans="1:15" x14ac:dyDescent="0.3">
      <c r="A72" s="47" t="s">
        <v>191</v>
      </c>
      <c r="B72" s="68">
        <v>21</v>
      </c>
      <c r="C72" s="69">
        <f t="shared" si="5"/>
        <v>19.95</v>
      </c>
      <c r="D72" s="70"/>
      <c r="E72" s="70">
        <f>C72*0.9</f>
        <v>17.954999999999998</v>
      </c>
      <c r="F72" s="70"/>
      <c r="G72" s="70">
        <f>C72*0.7</f>
        <v>13.964999999999998</v>
      </c>
      <c r="H72" s="47" t="s">
        <v>185</v>
      </c>
      <c r="I72" s="74"/>
      <c r="J72" s="75"/>
      <c r="K72" s="75"/>
      <c r="L72" s="75"/>
      <c r="M72" s="75"/>
      <c r="N72" s="75"/>
      <c r="O72" s="47" t="s">
        <v>192</v>
      </c>
    </row>
    <row r="73" spans="1:15" x14ac:dyDescent="0.3">
      <c r="A73" s="47" t="s">
        <v>184</v>
      </c>
      <c r="B73" s="73"/>
      <c r="C73" s="74"/>
      <c r="D73" s="74"/>
      <c r="E73" s="74"/>
      <c r="F73" s="74"/>
      <c r="G73" s="74"/>
      <c r="H73" s="47" t="s">
        <v>185</v>
      </c>
      <c r="I73" s="69">
        <v>41.71</v>
      </c>
      <c r="J73" s="71">
        <f>I73*0.95</f>
        <v>39.624499999999998</v>
      </c>
      <c r="K73" s="72"/>
      <c r="L73" s="72">
        <f>J73*0.9</f>
        <v>35.662050000000001</v>
      </c>
      <c r="M73" s="72"/>
      <c r="N73" s="72">
        <f>J73*0.7</f>
        <v>27.737149999999996</v>
      </c>
      <c r="O73" s="47" t="s">
        <v>177</v>
      </c>
    </row>
    <row r="74" spans="1:15" x14ac:dyDescent="0.3">
      <c r="A74" s="47" t="s">
        <v>193</v>
      </c>
      <c r="B74" s="73"/>
      <c r="C74" s="74"/>
      <c r="D74" s="74"/>
      <c r="E74" s="74"/>
      <c r="F74" s="74"/>
      <c r="G74" s="74"/>
      <c r="H74" s="47" t="s">
        <v>185</v>
      </c>
      <c r="I74" s="69">
        <v>55.88</v>
      </c>
      <c r="J74" s="71">
        <f t="shared" si="13"/>
        <v>53.085999999999999</v>
      </c>
      <c r="K74" s="72">
        <f>J74*0.95</f>
        <v>50.431699999999999</v>
      </c>
      <c r="L74" s="72">
        <f>J74*0.9</f>
        <v>47.7774</v>
      </c>
      <c r="M74" s="72">
        <f>J74*0.85</f>
        <v>45.123100000000001</v>
      </c>
      <c r="N74" s="72">
        <f>J74*0.7</f>
        <v>37.160199999999996</v>
      </c>
      <c r="O74" s="47" t="s">
        <v>193</v>
      </c>
    </row>
    <row r="75" spans="1:15" x14ac:dyDescent="0.3">
      <c r="A75" s="47" t="s">
        <v>194</v>
      </c>
      <c r="B75" s="68">
        <v>11.79</v>
      </c>
      <c r="C75" s="69">
        <f t="shared" si="5"/>
        <v>11.200499999999998</v>
      </c>
      <c r="D75" s="70"/>
      <c r="E75" s="70"/>
      <c r="F75" s="70"/>
      <c r="G75" s="70"/>
      <c r="H75" s="50" t="s">
        <v>195</v>
      </c>
      <c r="I75" s="69">
        <v>13.09</v>
      </c>
      <c r="J75" s="71">
        <f t="shared" si="13"/>
        <v>12.435499999999999</v>
      </c>
      <c r="K75" s="72"/>
      <c r="L75" s="72"/>
      <c r="M75" s="72"/>
      <c r="N75" s="72"/>
      <c r="O75" s="47" t="s">
        <v>157</v>
      </c>
    </row>
    <row r="76" spans="1:15" x14ac:dyDescent="0.3">
      <c r="A76" s="47" t="s">
        <v>160</v>
      </c>
      <c r="B76" s="73"/>
      <c r="C76" s="74"/>
      <c r="D76" s="74"/>
      <c r="E76" s="74"/>
      <c r="F76" s="74"/>
      <c r="G76" s="74"/>
      <c r="H76" s="47" t="s">
        <v>195</v>
      </c>
      <c r="I76" s="69">
        <v>14.25</v>
      </c>
      <c r="J76" s="71">
        <f t="shared" si="13"/>
        <v>13.5375</v>
      </c>
      <c r="K76" s="72"/>
      <c r="L76" s="72"/>
      <c r="M76" s="72"/>
      <c r="N76" s="72"/>
      <c r="O76" s="47" t="s">
        <v>159</v>
      </c>
    </row>
    <row r="77" spans="1:15" x14ac:dyDescent="0.3">
      <c r="A77" s="47" t="s">
        <v>196</v>
      </c>
      <c r="B77" s="68">
        <v>12.82</v>
      </c>
      <c r="C77" s="69">
        <f t="shared" si="5"/>
        <v>12.179</v>
      </c>
      <c r="D77" s="70"/>
      <c r="E77" s="70"/>
      <c r="F77" s="70"/>
      <c r="G77" s="70"/>
      <c r="H77" s="47" t="s">
        <v>195</v>
      </c>
      <c r="I77" s="74"/>
      <c r="J77" s="75"/>
      <c r="K77" s="75"/>
      <c r="L77" s="75"/>
      <c r="M77" s="75"/>
      <c r="N77" s="75"/>
      <c r="O77" s="47" t="s">
        <v>160</v>
      </c>
    </row>
    <row r="78" spans="1:15" x14ac:dyDescent="0.3">
      <c r="A78" s="47" t="s">
        <v>161</v>
      </c>
      <c r="B78" s="68">
        <v>5.84</v>
      </c>
      <c r="C78" s="69">
        <f t="shared" si="5"/>
        <v>5.548</v>
      </c>
      <c r="D78" s="70"/>
      <c r="E78" s="70"/>
      <c r="F78" s="70"/>
      <c r="G78" s="70"/>
      <c r="H78" s="47" t="s">
        <v>195</v>
      </c>
      <c r="I78" s="69">
        <v>15.68</v>
      </c>
      <c r="J78" s="71">
        <f t="shared" si="13"/>
        <v>14.895999999999999</v>
      </c>
      <c r="K78" s="72"/>
      <c r="L78" s="72"/>
      <c r="M78" s="72"/>
      <c r="N78" s="72"/>
      <c r="O78" s="47" t="s">
        <v>196</v>
      </c>
    </row>
    <row r="79" spans="1:15" x14ac:dyDescent="0.3">
      <c r="A79" s="47" t="s">
        <v>162</v>
      </c>
      <c r="B79" s="68">
        <v>6.34</v>
      </c>
      <c r="C79" s="69">
        <f t="shared" si="5"/>
        <v>6.0229999999999997</v>
      </c>
      <c r="D79" s="70"/>
      <c r="E79" s="70"/>
      <c r="F79" s="70"/>
      <c r="G79" s="70"/>
      <c r="H79" s="47" t="s">
        <v>195</v>
      </c>
      <c r="I79" s="69">
        <v>9.5500000000000007</v>
      </c>
      <c r="J79" s="71">
        <f t="shared" si="13"/>
        <v>9.0724999999999998</v>
      </c>
      <c r="K79" s="72"/>
      <c r="L79" s="72"/>
      <c r="M79" s="72"/>
      <c r="N79" s="72"/>
      <c r="O79" s="47" t="s">
        <v>161</v>
      </c>
    </row>
    <row r="80" spans="1:15" x14ac:dyDescent="0.3">
      <c r="A80" s="47" t="s">
        <v>163</v>
      </c>
      <c r="B80" s="68">
        <v>7.05</v>
      </c>
      <c r="C80" s="69">
        <f t="shared" si="5"/>
        <v>6.6974999999999998</v>
      </c>
      <c r="D80" s="70"/>
      <c r="E80" s="70"/>
      <c r="F80" s="70"/>
      <c r="G80" s="70"/>
      <c r="H80" s="47" t="s">
        <v>195</v>
      </c>
      <c r="I80" s="69">
        <v>10.43</v>
      </c>
      <c r="J80" s="71">
        <f t="shared" si="13"/>
        <v>9.9085000000000001</v>
      </c>
      <c r="K80" s="72"/>
      <c r="L80" s="72"/>
      <c r="M80" s="72"/>
      <c r="N80" s="72"/>
      <c r="O80" s="47" t="s">
        <v>162</v>
      </c>
    </row>
    <row r="81" spans="1:15" x14ac:dyDescent="0.3">
      <c r="A81" s="47" t="s">
        <v>164</v>
      </c>
      <c r="B81" s="68">
        <v>8.44</v>
      </c>
      <c r="C81" s="69">
        <f t="shared" si="5"/>
        <v>8.0179999999999989</v>
      </c>
      <c r="D81" s="70"/>
      <c r="E81" s="70"/>
      <c r="F81" s="70"/>
      <c r="G81" s="70"/>
      <c r="H81" s="47" t="s">
        <v>195</v>
      </c>
      <c r="I81" s="69">
        <v>10.75</v>
      </c>
      <c r="J81" s="71">
        <f t="shared" si="13"/>
        <v>10.2125</v>
      </c>
      <c r="K81" s="72"/>
      <c r="L81" s="72"/>
      <c r="M81" s="72"/>
      <c r="N81" s="72"/>
      <c r="O81" s="47" t="s">
        <v>163</v>
      </c>
    </row>
    <row r="82" spans="1:15" x14ac:dyDescent="0.3">
      <c r="A82" s="47" t="s">
        <v>165</v>
      </c>
      <c r="B82" s="68">
        <v>8.66</v>
      </c>
      <c r="C82" s="69">
        <f t="shared" si="5"/>
        <v>8.2270000000000003</v>
      </c>
      <c r="D82" s="70"/>
      <c r="E82" s="70"/>
      <c r="F82" s="70"/>
      <c r="G82" s="70"/>
      <c r="H82" s="47" t="s">
        <v>195</v>
      </c>
      <c r="I82" s="69">
        <v>13.45</v>
      </c>
      <c r="J82" s="71">
        <f t="shared" si="13"/>
        <v>12.777499999999998</v>
      </c>
      <c r="K82" s="72"/>
      <c r="L82" s="72"/>
      <c r="M82" s="72"/>
      <c r="N82" s="72"/>
      <c r="O82" s="47" t="s">
        <v>164</v>
      </c>
    </row>
    <row r="83" spans="1:15" x14ac:dyDescent="0.3">
      <c r="A83" s="47" t="s">
        <v>167</v>
      </c>
      <c r="B83" s="68">
        <v>9.69</v>
      </c>
      <c r="C83" s="69">
        <f t="shared" si="5"/>
        <v>9.2054999999999989</v>
      </c>
      <c r="D83" s="70"/>
      <c r="E83" s="70"/>
      <c r="F83" s="70"/>
      <c r="G83" s="70"/>
      <c r="H83" s="47" t="s">
        <v>195</v>
      </c>
      <c r="I83" s="69">
        <v>13.63</v>
      </c>
      <c r="J83" s="71">
        <f t="shared" si="13"/>
        <v>12.948500000000001</v>
      </c>
      <c r="K83" s="72"/>
      <c r="L83" s="72"/>
      <c r="M83" s="72"/>
      <c r="N83" s="72"/>
      <c r="O83" s="47" t="s">
        <v>165</v>
      </c>
    </row>
    <row r="84" spans="1:15" x14ac:dyDescent="0.3">
      <c r="A84" s="47" t="s">
        <v>169</v>
      </c>
      <c r="B84" s="73"/>
      <c r="C84" s="74"/>
      <c r="D84" s="74"/>
      <c r="E84" s="74"/>
      <c r="F84" s="74"/>
      <c r="G84" s="74"/>
      <c r="H84" s="47" t="s">
        <v>195</v>
      </c>
      <c r="I84" s="69">
        <v>13.54</v>
      </c>
      <c r="J84" s="71">
        <f t="shared" ref="J84:J91" si="15">I84*0.95</f>
        <v>12.862999999999998</v>
      </c>
      <c r="K84" s="72"/>
      <c r="L84" s="72"/>
      <c r="M84" s="72"/>
      <c r="N84" s="72"/>
      <c r="O84" s="47" t="s">
        <v>167</v>
      </c>
    </row>
    <row r="85" spans="1:15" x14ac:dyDescent="0.3">
      <c r="A85" s="47" t="s">
        <v>171</v>
      </c>
      <c r="B85" s="68">
        <v>7.39</v>
      </c>
      <c r="C85" s="69">
        <f t="shared" si="5"/>
        <v>7.0204999999999993</v>
      </c>
      <c r="D85" s="70"/>
      <c r="E85" s="70"/>
      <c r="F85" s="70"/>
      <c r="G85" s="70"/>
      <c r="H85" s="47" t="s">
        <v>195</v>
      </c>
      <c r="I85" s="74"/>
      <c r="J85" s="75"/>
      <c r="K85" s="75"/>
      <c r="L85" s="75"/>
      <c r="M85" s="75"/>
      <c r="N85" s="75"/>
      <c r="O85" s="47" t="s">
        <v>169</v>
      </c>
    </row>
    <row r="86" spans="1:15" x14ac:dyDescent="0.3">
      <c r="A86" s="47" t="s">
        <v>173</v>
      </c>
      <c r="B86" s="68">
        <v>8.5399999999999991</v>
      </c>
      <c r="C86" s="69">
        <f t="shared" si="5"/>
        <v>8.1129999999999995</v>
      </c>
      <c r="D86" s="70"/>
      <c r="E86" s="70"/>
      <c r="F86" s="70"/>
      <c r="G86" s="70"/>
      <c r="H86" s="47" t="s">
        <v>195</v>
      </c>
      <c r="I86" s="69">
        <v>9.69</v>
      </c>
      <c r="J86" s="71">
        <f t="shared" si="15"/>
        <v>9.2054999999999989</v>
      </c>
      <c r="K86" s="72"/>
      <c r="L86" s="72"/>
      <c r="M86" s="72"/>
      <c r="N86" s="72"/>
      <c r="O86" s="47" t="s">
        <v>171</v>
      </c>
    </row>
    <row r="87" spans="1:15" x14ac:dyDescent="0.3">
      <c r="A87" s="47" t="s">
        <v>170</v>
      </c>
      <c r="B87" s="73"/>
      <c r="C87" s="74"/>
      <c r="D87" s="74"/>
      <c r="E87" s="74"/>
      <c r="F87" s="74"/>
      <c r="G87" s="74"/>
      <c r="H87" s="47" t="s">
        <v>195</v>
      </c>
      <c r="I87" s="69">
        <v>12.05</v>
      </c>
      <c r="J87" s="71">
        <f t="shared" si="15"/>
        <v>11.4475</v>
      </c>
      <c r="K87" s="72"/>
      <c r="L87" s="72"/>
      <c r="M87" s="72"/>
      <c r="N87" s="72"/>
      <c r="O87" s="47" t="s">
        <v>173</v>
      </c>
    </row>
    <row r="88" spans="1:15" x14ac:dyDescent="0.3">
      <c r="A88" s="47" t="s">
        <v>197</v>
      </c>
      <c r="B88" s="73"/>
      <c r="C88" s="74"/>
      <c r="D88" s="74"/>
      <c r="E88" s="74"/>
      <c r="F88" s="74"/>
      <c r="G88" s="74"/>
      <c r="H88" s="47" t="s">
        <v>195</v>
      </c>
      <c r="I88" s="69">
        <v>13.43</v>
      </c>
      <c r="J88" s="71">
        <f t="shared" si="15"/>
        <v>12.7585</v>
      </c>
      <c r="K88" s="72"/>
      <c r="L88" s="72"/>
      <c r="M88" s="72"/>
      <c r="N88" s="72"/>
      <c r="O88" s="47" t="s">
        <v>198</v>
      </c>
    </row>
    <row r="89" spans="1:15" x14ac:dyDescent="0.3">
      <c r="A89" s="47" t="s">
        <v>199</v>
      </c>
      <c r="B89" s="73"/>
      <c r="C89" s="74"/>
      <c r="D89" s="74"/>
      <c r="E89" s="74"/>
      <c r="F89" s="74"/>
      <c r="G89" s="74"/>
      <c r="H89" s="47" t="s">
        <v>195</v>
      </c>
      <c r="I89" s="74"/>
      <c r="J89" s="75"/>
      <c r="K89" s="75"/>
      <c r="L89" s="75"/>
      <c r="M89" s="75"/>
      <c r="N89" s="75"/>
      <c r="O89" s="47" t="s">
        <v>197</v>
      </c>
    </row>
    <row r="90" spans="1:15" x14ac:dyDescent="0.3">
      <c r="A90" s="47" t="s">
        <v>172</v>
      </c>
      <c r="B90" s="73"/>
      <c r="C90" s="74"/>
      <c r="D90" s="74"/>
      <c r="E90" s="74"/>
      <c r="F90" s="74"/>
      <c r="G90" s="74"/>
      <c r="H90" s="47" t="s">
        <v>195</v>
      </c>
      <c r="I90" s="74"/>
      <c r="J90" s="75"/>
      <c r="K90" s="75"/>
      <c r="L90" s="75"/>
      <c r="M90" s="75"/>
      <c r="N90" s="75"/>
      <c r="O90" s="47" t="s">
        <v>199</v>
      </c>
    </row>
    <row r="91" spans="1:15" x14ac:dyDescent="0.3">
      <c r="A91" s="47" t="s">
        <v>174</v>
      </c>
      <c r="B91" s="73"/>
      <c r="C91" s="74"/>
      <c r="D91" s="74"/>
      <c r="E91" s="74"/>
      <c r="F91" s="74"/>
      <c r="G91" s="74"/>
      <c r="H91" s="47" t="s">
        <v>195</v>
      </c>
      <c r="I91" s="69">
        <v>15.17</v>
      </c>
      <c r="J91" s="71">
        <f t="shared" si="15"/>
        <v>14.411499999999998</v>
      </c>
      <c r="K91" s="72"/>
      <c r="L91" s="72"/>
      <c r="M91" s="72"/>
      <c r="N91" s="72"/>
      <c r="O91" s="47" t="s">
        <v>188</v>
      </c>
    </row>
    <row r="92" spans="1:15" x14ac:dyDescent="0.3">
      <c r="A92" s="47" t="s">
        <v>156</v>
      </c>
      <c r="B92" s="73"/>
      <c r="C92" s="74"/>
      <c r="D92" s="74"/>
      <c r="E92" s="74"/>
      <c r="F92" s="74"/>
      <c r="G92" s="74"/>
      <c r="H92" s="47" t="s">
        <v>195</v>
      </c>
      <c r="I92" s="74"/>
      <c r="J92" s="75"/>
      <c r="K92" s="75"/>
      <c r="L92" s="75"/>
      <c r="M92" s="75"/>
      <c r="N92" s="75"/>
      <c r="O92" s="47" t="s">
        <v>156</v>
      </c>
    </row>
    <row r="93" spans="1:15" x14ac:dyDescent="0.3">
      <c r="A93" s="47" t="s">
        <v>189</v>
      </c>
      <c r="B93" s="73"/>
      <c r="C93" s="74"/>
      <c r="D93" s="74"/>
      <c r="E93" s="74"/>
      <c r="F93" s="74"/>
      <c r="G93" s="74"/>
      <c r="H93" s="47" t="s">
        <v>195</v>
      </c>
      <c r="I93" s="74"/>
      <c r="J93" s="75"/>
      <c r="K93" s="75"/>
      <c r="L93" s="75"/>
      <c r="M93" s="75"/>
      <c r="N93" s="75"/>
      <c r="O93" s="47" t="s">
        <v>189</v>
      </c>
    </row>
    <row r="94" spans="1:15" x14ac:dyDescent="0.3">
      <c r="A94" s="47" t="s">
        <v>180</v>
      </c>
      <c r="B94" s="73"/>
      <c r="C94" s="74"/>
      <c r="D94" s="74"/>
      <c r="E94" s="74"/>
      <c r="F94" s="74"/>
      <c r="G94" s="74"/>
      <c r="H94" s="47" t="s">
        <v>195</v>
      </c>
      <c r="I94" s="69">
        <v>7.12</v>
      </c>
      <c r="J94" s="71">
        <f t="shared" ref="J94:J98" si="16">I94*0.95</f>
        <v>6.7639999999999993</v>
      </c>
      <c r="K94" s="72"/>
      <c r="L94" s="72"/>
      <c r="M94" s="72"/>
      <c r="N94" s="72"/>
      <c r="O94" s="47" t="s">
        <v>180</v>
      </c>
    </row>
    <row r="95" spans="1:15" x14ac:dyDescent="0.3">
      <c r="A95" s="47" t="s">
        <v>200</v>
      </c>
      <c r="B95" s="68">
        <v>7.09</v>
      </c>
      <c r="C95" s="69">
        <f>B95*0.95</f>
        <v>6.7354999999999992</v>
      </c>
      <c r="D95" s="70"/>
      <c r="E95" s="70"/>
      <c r="F95" s="70"/>
      <c r="G95" s="70"/>
      <c r="H95" s="47" t="s">
        <v>195</v>
      </c>
      <c r="I95" s="69">
        <v>11.37</v>
      </c>
      <c r="J95" s="71">
        <f t="shared" si="16"/>
        <v>10.801499999999999</v>
      </c>
      <c r="K95" s="72"/>
      <c r="L95" s="72"/>
      <c r="M95" s="72"/>
      <c r="N95" s="72"/>
      <c r="O95" s="47" t="s">
        <v>201</v>
      </c>
    </row>
    <row r="96" spans="1:15" x14ac:dyDescent="0.3">
      <c r="A96" s="47" t="s">
        <v>192</v>
      </c>
      <c r="B96" s="73"/>
      <c r="C96" s="74"/>
      <c r="D96" s="74"/>
      <c r="E96" s="74"/>
      <c r="F96" s="74"/>
      <c r="G96" s="74"/>
      <c r="H96" s="47" t="s">
        <v>195</v>
      </c>
      <c r="I96" s="69">
        <v>14.06</v>
      </c>
      <c r="J96" s="71">
        <f t="shared" si="16"/>
        <v>13.356999999999999</v>
      </c>
      <c r="K96" s="72"/>
      <c r="L96" s="72"/>
      <c r="M96" s="72"/>
      <c r="N96" s="72"/>
      <c r="O96" s="47" t="s">
        <v>177</v>
      </c>
    </row>
    <row r="97" spans="1:15" x14ac:dyDescent="0.3">
      <c r="A97" s="47" t="s">
        <v>177</v>
      </c>
      <c r="B97" s="68">
        <v>9.9</v>
      </c>
      <c r="C97" s="69">
        <f>B97*0.95</f>
        <v>9.4049999999999994</v>
      </c>
      <c r="D97" s="70"/>
      <c r="E97" s="70"/>
      <c r="F97" s="70"/>
      <c r="G97" s="70"/>
      <c r="H97" s="47" t="s">
        <v>195</v>
      </c>
      <c r="I97" s="74"/>
      <c r="J97" s="75"/>
      <c r="K97" s="75"/>
      <c r="L97" s="75"/>
      <c r="M97" s="75"/>
      <c r="N97" s="75"/>
      <c r="O97" s="47" t="s">
        <v>202</v>
      </c>
    </row>
    <row r="98" spans="1:15" x14ac:dyDescent="0.3">
      <c r="A98" s="47" t="s">
        <v>179</v>
      </c>
      <c r="B98" s="73"/>
      <c r="C98" s="74"/>
      <c r="D98" s="74"/>
      <c r="E98" s="74"/>
      <c r="F98" s="74"/>
      <c r="G98" s="74"/>
      <c r="H98" s="47" t="s">
        <v>195</v>
      </c>
      <c r="I98" s="74"/>
      <c r="J98" s="75"/>
      <c r="K98" s="75"/>
      <c r="L98" s="75"/>
      <c r="M98" s="75"/>
      <c r="N98" s="75"/>
      <c r="O98" s="47" t="s">
        <v>203</v>
      </c>
    </row>
    <row r="99" spans="1:15" x14ac:dyDescent="0.3">
      <c r="A99" s="47" t="s">
        <v>202</v>
      </c>
      <c r="B99" s="73"/>
      <c r="C99" s="74"/>
      <c r="D99" s="74"/>
      <c r="E99" s="74"/>
      <c r="F99" s="74"/>
      <c r="G99" s="74"/>
      <c r="H99" s="47" t="s">
        <v>195</v>
      </c>
      <c r="I99" s="74"/>
      <c r="J99" s="75"/>
      <c r="K99" s="75"/>
      <c r="L99" s="75"/>
      <c r="M99" s="75"/>
      <c r="N99" s="75"/>
      <c r="O99" s="47"/>
    </row>
    <row r="100" spans="1:15" x14ac:dyDescent="0.3">
      <c r="A100" s="47" t="s">
        <v>181</v>
      </c>
      <c r="B100" s="73"/>
      <c r="C100" s="74"/>
      <c r="D100" s="74"/>
      <c r="E100" s="74"/>
      <c r="F100" s="74"/>
      <c r="G100" s="74"/>
      <c r="H100" s="47" t="s">
        <v>195</v>
      </c>
      <c r="I100" s="74"/>
      <c r="J100" s="75"/>
      <c r="K100" s="75"/>
      <c r="L100" s="75"/>
      <c r="M100" s="75"/>
      <c r="N100" s="75"/>
      <c r="O100" s="47"/>
    </row>
    <row r="101" spans="1:15" x14ac:dyDescent="0.3">
      <c r="A101" s="47" t="s">
        <v>203</v>
      </c>
      <c r="B101" s="73"/>
      <c r="C101" s="74"/>
      <c r="D101" s="74"/>
      <c r="E101" s="74"/>
      <c r="F101" s="74"/>
      <c r="G101" s="74"/>
      <c r="H101" s="47" t="s">
        <v>195</v>
      </c>
      <c r="I101" s="74"/>
      <c r="J101" s="75"/>
      <c r="K101" s="75"/>
      <c r="L101" s="75"/>
      <c r="M101" s="75"/>
      <c r="N101" s="75"/>
      <c r="O101" s="47"/>
    </row>
    <row r="102" spans="1:15" x14ac:dyDescent="0.3">
      <c r="A102" s="47" t="s">
        <v>204</v>
      </c>
      <c r="B102" s="73"/>
      <c r="C102" s="74"/>
      <c r="D102" s="74"/>
      <c r="E102" s="74"/>
      <c r="F102" s="74"/>
      <c r="G102" s="74"/>
      <c r="H102" s="50" t="s">
        <v>205</v>
      </c>
      <c r="I102" s="74"/>
      <c r="J102" s="75"/>
      <c r="K102" s="75"/>
      <c r="L102" s="75"/>
      <c r="M102" s="75"/>
      <c r="N102" s="75"/>
      <c r="O102" s="47" t="s">
        <v>204</v>
      </c>
    </row>
    <row r="103" spans="1:15" x14ac:dyDescent="0.3">
      <c r="A103" s="47" t="s">
        <v>206</v>
      </c>
      <c r="B103" s="73"/>
      <c r="C103" s="74"/>
      <c r="D103" s="74"/>
      <c r="E103" s="74"/>
      <c r="F103" s="74"/>
      <c r="G103" s="74"/>
      <c r="H103" s="47" t="s">
        <v>205</v>
      </c>
      <c r="I103" s="74"/>
      <c r="J103" s="75"/>
      <c r="K103" s="75"/>
      <c r="L103" s="75"/>
      <c r="M103" s="75"/>
      <c r="N103" s="75"/>
      <c r="O103" s="47" t="s">
        <v>206</v>
      </c>
    </row>
    <row r="104" spans="1:15" x14ac:dyDescent="0.3">
      <c r="A104" s="47" t="s">
        <v>207</v>
      </c>
      <c r="B104" s="73"/>
      <c r="C104" s="74"/>
      <c r="D104" s="74"/>
      <c r="E104" s="74"/>
      <c r="F104" s="74"/>
      <c r="G104" s="74"/>
      <c r="H104" s="47" t="s">
        <v>205</v>
      </c>
      <c r="I104" s="74"/>
      <c r="J104" s="75"/>
      <c r="K104" s="75"/>
      <c r="L104" s="75"/>
      <c r="M104" s="75"/>
      <c r="N104" s="75"/>
      <c r="O104" s="47" t="s">
        <v>207</v>
      </c>
    </row>
    <row r="105" spans="1:15" x14ac:dyDescent="0.3">
      <c r="A105" s="47" t="s">
        <v>208</v>
      </c>
      <c r="B105" s="73"/>
      <c r="C105" s="74"/>
      <c r="D105" s="74"/>
      <c r="E105" s="74"/>
      <c r="F105" s="74"/>
      <c r="G105" s="74"/>
      <c r="H105" s="47" t="s">
        <v>205</v>
      </c>
      <c r="I105" s="74"/>
      <c r="J105" s="75"/>
      <c r="K105" s="75"/>
      <c r="L105" s="75"/>
      <c r="M105" s="75"/>
      <c r="N105" s="75"/>
      <c r="O105" s="47" t="s">
        <v>208</v>
      </c>
    </row>
    <row r="106" spans="1:15" x14ac:dyDescent="0.3">
      <c r="A106" s="47" t="s">
        <v>209</v>
      </c>
      <c r="B106" s="73"/>
      <c r="C106" s="74"/>
      <c r="D106" s="74"/>
      <c r="E106" s="74"/>
      <c r="F106" s="74"/>
      <c r="G106" s="74"/>
      <c r="H106" s="47" t="s">
        <v>205</v>
      </c>
      <c r="I106" s="74"/>
      <c r="J106" s="75"/>
      <c r="K106" s="75"/>
      <c r="L106" s="75"/>
      <c r="M106" s="75"/>
      <c r="N106" s="75"/>
      <c r="O106" s="47" t="s">
        <v>209</v>
      </c>
    </row>
    <row r="107" spans="1:15" x14ac:dyDescent="0.3">
      <c r="A107" s="47" t="s">
        <v>210</v>
      </c>
      <c r="B107" s="73"/>
      <c r="C107" s="74"/>
      <c r="D107" s="74"/>
      <c r="E107" s="74"/>
      <c r="F107" s="74"/>
      <c r="G107" s="74"/>
      <c r="H107" s="47" t="s">
        <v>205</v>
      </c>
      <c r="I107" s="74"/>
      <c r="J107" s="75"/>
      <c r="K107" s="75"/>
      <c r="L107" s="75"/>
      <c r="M107" s="75"/>
      <c r="N107" s="75"/>
      <c r="O107" s="47" t="s">
        <v>210</v>
      </c>
    </row>
    <row r="108" spans="1:15" x14ac:dyDescent="0.3">
      <c r="A108" s="47" t="s">
        <v>211</v>
      </c>
      <c r="B108" s="73"/>
      <c r="C108" s="74"/>
      <c r="D108" s="74"/>
      <c r="E108" s="74"/>
      <c r="F108" s="74"/>
      <c r="G108" s="74"/>
      <c r="H108" s="47" t="s">
        <v>205</v>
      </c>
      <c r="I108" s="74"/>
      <c r="J108" s="75"/>
      <c r="K108" s="75"/>
      <c r="L108" s="75"/>
      <c r="M108" s="75"/>
      <c r="N108" s="75"/>
      <c r="O108" s="47" t="s">
        <v>211</v>
      </c>
    </row>
    <row r="109" spans="1:15" x14ac:dyDescent="0.3">
      <c r="A109" s="47" t="s">
        <v>212</v>
      </c>
      <c r="B109" s="73"/>
      <c r="C109" s="74"/>
      <c r="D109" s="74"/>
      <c r="E109" s="74"/>
      <c r="F109" s="74"/>
      <c r="G109" s="74"/>
      <c r="H109" s="47" t="s">
        <v>205</v>
      </c>
      <c r="I109" s="74"/>
      <c r="J109" s="75"/>
      <c r="K109" s="75"/>
      <c r="L109" s="75"/>
      <c r="M109" s="75"/>
      <c r="N109" s="75"/>
      <c r="O109" s="47" t="s">
        <v>212</v>
      </c>
    </row>
    <row r="110" spans="1:15" x14ac:dyDescent="0.3">
      <c r="A110" s="47" t="s">
        <v>213</v>
      </c>
      <c r="B110" s="73"/>
      <c r="C110" s="74"/>
      <c r="D110" s="74"/>
      <c r="E110" s="74"/>
      <c r="F110" s="74"/>
      <c r="G110" s="74"/>
      <c r="H110" s="47" t="s">
        <v>205</v>
      </c>
      <c r="I110" s="74"/>
      <c r="J110" s="75"/>
      <c r="K110" s="75"/>
      <c r="L110" s="75"/>
      <c r="M110" s="75"/>
      <c r="N110" s="75"/>
      <c r="O110" s="47" t="s">
        <v>213</v>
      </c>
    </row>
    <row r="111" spans="1:15" x14ac:dyDescent="0.3">
      <c r="A111" s="47" t="s">
        <v>214</v>
      </c>
      <c r="B111" s="73"/>
      <c r="C111" s="74"/>
      <c r="D111" s="74"/>
      <c r="E111" s="74"/>
      <c r="F111" s="74"/>
      <c r="G111" s="74"/>
      <c r="H111" s="47" t="s">
        <v>205</v>
      </c>
      <c r="I111" s="74"/>
      <c r="J111" s="75"/>
      <c r="K111" s="75"/>
      <c r="L111" s="75"/>
      <c r="M111" s="75"/>
      <c r="N111" s="75"/>
      <c r="O111" s="47" t="s">
        <v>214</v>
      </c>
    </row>
    <row r="112" spans="1:15" x14ac:dyDescent="0.3">
      <c r="A112" s="47" t="s">
        <v>215</v>
      </c>
      <c r="B112" s="73"/>
      <c r="C112" s="74"/>
      <c r="D112" s="74"/>
      <c r="E112" s="74"/>
      <c r="F112" s="74"/>
      <c r="G112" s="74"/>
      <c r="H112" s="47" t="s">
        <v>205</v>
      </c>
      <c r="I112" s="74"/>
      <c r="J112" s="75"/>
      <c r="K112" s="75"/>
      <c r="L112" s="75"/>
      <c r="M112" s="75"/>
      <c r="N112" s="75"/>
      <c r="O112" s="47" t="s">
        <v>215</v>
      </c>
    </row>
    <row r="113" spans="1:15" x14ac:dyDescent="0.3">
      <c r="A113" s="47" t="s">
        <v>216</v>
      </c>
      <c r="B113" s="73"/>
      <c r="C113" s="74"/>
      <c r="D113" s="74"/>
      <c r="E113" s="74"/>
      <c r="F113" s="74"/>
      <c r="G113" s="74"/>
      <c r="H113" s="47" t="s">
        <v>205</v>
      </c>
      <c r="I113" s="74"/>
      <c r="J113" s="75"/>
      <c r="K113" s="75"/>
      <c r="L113" s="75"/>
      <c r="M113" s="75"/>
      <c r="N113" s="75"/>
      <c r="O113" s="47" t="s">
        <v>216</v>
      </c>
    </row>
    <row r="114" spans="1:15" x14ac:dyDescent="0.3">
      <c r="A114" s="47" t="s">
        <v>217</v>
      </c>
      <c r="B114" s="73"/>
      <c r="C114" s="74"/>
      <c r="D114" s="74"/>
      <c r="E114" s="74"/>
      <c r="F114" s="74"/>
      <c r="G114" s="74"/>
      <c r="H114" s="47" t="s">
        <v>205</v>
      </c>
      <c r="I114" s="74"/>
      <c r="J114" s="75"/>
      <c r="K114" s="75"/>
      <c r="L114" s="75"/>
      <c r="M114" s="75"/>
      <c r="N114" s="75"/>
      <c r="O114" s="47" t="s">
        <v>217</v>
      </c>
    </row>
    <row r="115" spans="1:15" x14ac:dyDescent="0.3">
      <c r="A115" s="47" t="s">
        <v>218</v>
      </c>
      <c r="B115" s="73"/>
      <c r="C115" s="74"/>
      <c r="D115" s="74"/>
      <c r="E115" s="74"/>
      <c r="F115" s="74"/>
      <c r="G115" s="74"/>
      <c r="H115" s="47" t="s">
        <v>205</v>
      </c>
      <c r="I115" s="74"/>
      <c r="J115" s="75"/>
      <c r="K115" s="75"/>
      <c r="L115" s="75"/>
      <c r="M115" s="75"/>
      <c r="N115" s="75"/>
      <c r="O115" s="47" t="s">
        <v>218</v>
      </c>
    </row>
    <row r="116" spans="1:15" x14ac:dyDescent="0.3">
      <c r="A116" s="47" t="s">
        <v>219</v>
      </c>
      <c r="B116" s="73"/>
      <c r="C116" s="74"/>
      <c r="D116" s="74"/>
      <c r="E116" s="74"/>
      <c r="F116" s="74"/>
      <c r="G116" s="74"/>
      <c r="H116" s="47" t="s">
        <v>205</v>
      </c>
      <c r="I116" s="74"/>
      <c r="J116" s="75"/>
      <c r="K116" s="75"/>
      <c r="L116" s="75"/>
      <c r="M116" s="75"/>
      <c r="N116" s="75"/>
      <c r="O116" s="47" t="s">
        <v>219</v>
      </c>
    </row>
    <row r="117" spans="1:15" x14ac:dyDescent="0.3">
      <c r="A117" s="47" t="s">
        <v>220</v>
      </c>
      <c r="B117" s="73"/>
      <c r="C117" s="74"/>
      <c r="D117" s="74"/>
      <c r="E117" s="74"/>
      <c r="F117" s="74"/>
      <c r="G117" s="74"/>
      <c r="H117" s="47" t="s">
        <v>205</v>
      </c>
      <c r="I117" s="74"/>
      <c r="J117" s="75"/>
      <c r="K117" s="75"/>
      <c r="L117" s="75"/>
      <c r="M117" s="75"/>
      <c r="N117" s="75"/>
      <c r="O117" s="47" t="s">
        <v>220</v>
      </c>
    </row>
    <row r="118" spans="1:15" x14ac:dyDescent="0.3">
      <c r="A118" s="47" t="s">
        <v>221</v>
      </c>
      <c r="B118" s="73"/>
      <c r="C118" s="74"/>
      <c r="D118" s="74"/>
      <c r="E118" s="74"/>
      <c r="F118" s="74"/>
      <c r="G118" s="74"/>
      <c r="H118" s="47" t="s">
        <v>205</v>
      </c>
      <c r="I118" s="74"/>
      <c r="J118" s="75"/>
      <c r="K118" s="75"/>
      <c r="L118" s="75"/>
      <c r="M118" s="75"/>
      <c r="N118" s="75"/>
      <c r="O118" s="47" t="s">
        <v>221</v>
      </c>
    </row>
    <row r="119" spans="1:15" x14ac:dyDescent="0.3">
      <c r="C119" s="37"/>
      <c r="D119" s="37"/>
      <c r="E119" s="37"/>
      <c r="F119" s="37"/>
      <c r="G119" s="37"/>
      <c r="H119" s="37"/>
      <c r="I119" s="37"/>
      <c r="J119" s="37"/>
      <c r="K119" s="37"/>
      <c r="L119" s="37"/>
      <c r="M119" s="37"/>
      <c r="N119" s="37"/>
      <c r="O119" s="37"/>
    </row>
  </sheetData>
  <mergeCells count="8">
    <mergeCell ref="B1:G1"/>
    <mergeCell ref="I1:N1"/>
    <mergeCell ref="B2:G2"/>
    <mergeCell ref="I2:N2"/>
    <mergeCell ref="D3:E3"/>
    <mergeCell ref="F3:G3"/>
    <mergeCell ref="K3:L3"/>
    <mergeCell ref="M3:N3"/>
  </mergeCells>
  <pageMargins left="0.7" right="0.7" top="0.75" bottom="0.75" header="0.3" footer="0.3"/>
  <pageSetup paperSize="9" scale="64"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AB92A-9908-4434-880C-192E6613D82E}">
  <dimension ref="A1:O23"/>
  <sheetViews>
    <sheetView workbookViewId="0">
      <selection activeCell="E9" sqref="E9:G9"/>
    </sheetView>
  </sheetViews>
  <sheetFormatPr defaultRowHeight="13.2" x14ac:dyDescent="0.25"/>
  <cols>
    <col min="1" max="1" width="8.88671875" style="77"/>
    <col min="2" max="2" width="9.88671875" style="77" customWidth="1"/>
    <col min="3" max="5" width="8.88671875" style="77"/>
    <col min="6" max="6" width="16.109375" style="77" bestFit="1" customWidth="1"/>
    <col min="7" max="7" width="12.88671875" style="77" bestFit="1" customWidth="1"/>
    <col min="8" max="9" width="17.21875" style="77" bestFit="1" customWidth="1"/>
    <col min="10" max="10" width="8.88671875" style="77"/>
    <col min="11" max="11" width="12" style="77" customWidth="1"/>
    <col min="12" max="12" width="10.109375" style="77" customWidth="1"/>
    <col min="13" max="13" width="16.6640625" style="77" customWidth="1"/>
    <col min="14" max="14" width="20.77734375" style="77" customWidth="1"/>
    <col min="15" max="15" width="20.33203125" style="77" customWidth="1"/>
    <col min="16" max="16384" width="8.88671875" style="77"/>
  </cols>
  <sheetData>
    <row r="1" spans="1:15" ht="33.6" customHeight="1" thickBot="1" x14ac:dyDescent="0.3">
      <c r="A1" s="114" t="s">
        <v>36</v>
      </c>
      <c r="B1" s="114"/>
      <c r="C1" s="114"/>
      <c r="D1" s="114"/>
      <c r="E1" s="114"/>
      <c r="F1" s="114"/>
      <c r="G1" s="114"/>
      <c r="H1" s="114"/>
      <c r="I1" s="114"/>
      <c r="M1" s="78"/>
    </row>
    <row r="2" spans="1:15" x14ac:dyDescent="0.25">
      <c r="A2" s="130" t="s">
        <v>231</v>
      </c>
      <c r="B2" s="128" t="s">
        <v>225</v>
      </c>
      <c r="C2" s="128" t="s">
        <v>226</v>
      </c>
      <c r="D2" s="150" t="s">
        <v>83</v>
      </c>
      <c r="E2" s="150"/>
      <c r="F2" s="150"/>
      <c r="G2" s="150"/>
      <c r="H2" s="150"/>
      <c r="I2" s="151"/>
    </row>
    <row r="3" spans="1:15" x14ac:dyDescent="0.25">
      <c r="A3" s="131"/>
      <c r="B3" s="129"/>
      <c r="C3" s="129"/>
      <c r="D3" s="152">
        <v>2020</v>
      </c>
      <c r="E3" s="152"/>
      <c r="F3" s="152"/>
      <c r="G3" s="152"/>
      <c r="H3" s="152"/>
      <c r="I3" s="153"/>
    </row>
    <row r="4" spans="1:15" x14ac:dyDescent="0.25">
      <c r="A4" s="131"/>
      <c r="B4" s="129"/>
      <c r="C4" s="129"/>
      <c r="D4" s="79" t="s">
        <v>35</v>
      </c>
      <c r="E4" s="79" t="s">
        <v>86</v>
      </c>
      <c r="F4" s="152" t="s">
        <v>87</v>
      </c>
      <c r="G4" s="152"/>
      <c r="H4" s="154" t="s">
        <v>88</v>
      </c>
      <c r="I4" s="155"/>
    </row>
    <row r="5" spans="1:15" ht="88.2" customHeight="1" x14ac:dyDescent="0.25">
      <c r="A5" s="131"/>
      <c r="B5" s="129"/>
      <c r="C5" s="129"/>
      <c r="D5" s="83" t="s">
        <v>89</v>
      </c>
      <c r="E5" s="83" t="s">
        <v>90</v>
      </c>
      <c r="F5" s="83" t="s">
        <v>227</v>
      </c>
      <c r="G5" s="83" t="s">
        <v>228</v>
      </c>
      <c r="H5" s="83" t="s">
        <v>229</v>
      </c>
      <c r="I5" s="84" t="s">
        <v>230</v>
      </c>
    </row>
    <row r="6" spans="1:15" ht="13.8" thickBot="1" x14ac:dyDescent="0.3">
      <c r="A6" s="132"/>
      <c r="B6" s="85" t="s">
        <v>37</v>
      </c>
      <c r="C6" s="85">
        <v>100</v>
      </c>
      <c r="D6" s="86">
        <v>2.2210648148148152E-4</v>
      </c>
      <c r="E6" s="86">
        <f>D6*1.05</f>
        <v>2.332118055555556E-4</v>
      </c>
      <c r="F6" s="86">
        <f t="shared" ref="F6" si="0">E6*1.05</f>
        <v>2.4487239583333338E-4</v>
      </c>
      <c r="G6" s="86">
        <f>E6*1.1</f>
        <v>2.5653298611111119E-4</v>
      </c>
      <c r="H6" s="86">
        <f>E6*1.15</f>
        <v>2.6819357638888894E-4</v>
      </c>
      <c r="I6" s="87">
        <f>E6*1.3</f>
        <v>3.0317534722222231E-4</v>
      </c>
      <c r="K6" s="80"/>
      <c r="L6" s="80"/>
      <c r="M6" s="81"/>
      <c r="N6" s="81"/>
      <c r="O6" s="81"/>
    </row>
    <row r="7" spans="1:15" ht="13.8" thickBot="1" x14ac:dyDescent="0.3">
      <c r="A7" s="76"/>
      <c r="B7" s="76"/>
      <c r="C7" s="76"/>
      <c r="D7" s="76"/>
      <c r="E7" s="82"/>
      <c r="F7" s="82"/>
      <c r="G7" s="82"/>
      <c r="H7" s="82"/>
      <c r="I7" s="82"/>
    </row>
    <row r="8" spans="1:15" ht="13.8" thickBot="1" x14ac:dyDescent="0.3">
      <c r="A8" s="125" t="s">
        <v>232</v>
      </c>
      <c r="B8" s="126"/>
      <c r="C8" s="126"/>
      <c r="D8" s="126"/>
      <c r="E8" s="126"/>
      <c r="F8" s="126"/>
      <c r="G8" s="127"/>
      <c r="H8" s="82"/>
      <c r="I8" s="82"/>
    </row>
    <row r="9" spans="1:15" x14ac:dyDescent="0.25">
      <c r="A9" s="148" t="s">
        <v>74</v>
      </c>
      <c r="B9" s="149"/>
      <c r="C9" s="149"/>
      <c r="D9" s="149"/>
      <c r="E9" s="138" t="s">
        <v>73</v>
      </c>
      <c r="F9" s="138"/>
      <c r="G9" s="139"/>
      <c r="I9" s="81"/>
    </row>
    <row r="10" spans="1:15" x14ac:dyDescent="0.25">
      <c r="A10" s="133" t="s">
        <v>68</v>
      </c>
      <c r="B10" s="134"/>
      <c r="C10" s="134"/>
      <c r="D10" s="134"/>
      <c r="E10" s="140">
        <v>2013</v>
      </c>
      <c r="F10" s="140"/>
      <c r="G10" s="141"/>
      <c r="I10" s="81"/>
    </row>
    <row r="11" spans="1:15" x14ac:dyDescent="0.25">
      <c r="A11" s="133" t="s">
        <v>67</v>
      </c>
      <c r="B11" s="134"/>
      <c r="C11" s="134"/>
      <c r="D11" s="134"/>
      <c r="E11" s="140">
        <v>28</v>
      </c>
      <c r="F11" s="140"/>
      <c r="G11" s="141"/>
      <c r="I11" s="81"/>
    </row>
    <row r="12" spans="1:15" x14ac:dyDescent="0.25">
      <c r="A12" s="133" t="s">
        <v>75</v>
      </c>
      <c r="B12" s="134"/>
      <c r="C12" s="134"/>
      <c r="D12" s="134"/>
      <c r="E12" s="115">
        <v>3.2152777777777778E-4</v>
      </c>
      <c r="F12" s="115"/>
      <c r="G12" s="116"/>
      <c r="I12" s="81"/>
    </row>
    <row r="13" spans="1:15" ht="14.4" x14ac:dyDescent="0.25">
      <c r="A13" s="133" t="s">
        <v>76</v>
      </c>
      <c r="B13" s="135"/>
      <c r="C13" s="135"/>
      <c r="D13" s="135"/>
      <c r="E13" s="144">
        <v>2.8171296296296294E-4</v>
      </c>
      <c r="F13" s="144"/>
      <c r="G13" s="145"/>
      <c r="I13" s="81"/>
    </row>
    <row r="14" spans="1:15" ht="14.4" x14ac:dyDescent="0.25">
      <c r="A14" s="133" t="s">
        <v>77</v>
      </c>
      <c r="B14" s="135"/>
      <c r="C14" s="135"/>
      <c r="D14" s="135"/>
      <c r="E14" s="146" t="s">
        <v>78</v>
      </c>
      <c r="F14" s="146"/>
      <c r="G14" s="147"/>
      <c r="I14" s="81"/>
    </row>
    <row r="15" spans="1:15" x14ac:dyDescent="0.25">
      <c r="A15" s="133" t="s">
        <v>69</v>
      </c>
      <c r="B15" s="134"/>
      <c r="C15" s="134"/>
      <c r="D15" s="134"/>
      <c r="E15" s="140" t="s">
        <v>71</v>
      </c>
      <c r="F15" s="140"/>
      <c r="G15" s="141"/>
      <c r="I15" s="81"/>
    </row>
    <row r="16" spans="1:15" ht="13.8" thickBot="1" x14ac:dyDescent="0.3">
      <c r="A16" s="136" t="s">
        <v>70</v>
      </c>
      <c r="B16" s="137"/>
      <c r="C16" s="137"/>
      <c r="D16" s="137"/>
      <c r="E16" s="142" t="s">
        <v>72</v>
      </c>
      <c r="F16" s="142"/>
      <c r="G16" s="143"/>
      <c r="I16" s="81"/>
    </row>
    <row r="17" spans="1:6" ht="13.8" thickBot="1" x14ac:dyDescent="0.3"/>
    <row r="18" spans="1:6" ht="15" customHeight="1" thickBot="1" x14ac:dyDescent="0.3">
      <c r="A18" s="125" t="s">
        <v>79</v>
      </c>
      <c r="B18" s="126"/>
      <c r="C18" s="126"/>
      <c r="D18" s="126"/>
      <c r="E18" s="126"/>
      <c r="F18" s="127"/>
    </row>
    <row r="19" spans="1:6" ht="14.4" x14ac:dyDescent="0.3">
      <c r="A19" s="92" t="s">
        <v>80</v>
      </c>
      <c r="B19" s="93" t="s">
        <v>81</v>
      </c>
      <c r="C19" s="122" t="s">
        <v>82</v>
      </c>
      <c r="D19" s="123"/>
      <c r="E19" s="123"/>
      <c r="F19" s="124"/>
    </row>
    <row r="20" spans="1:6" x14ac:dyDescent="0.25">
      <c r="A20" s="89">
        <v>2020</v>
      </c>
      <c r="B20" s="88">
        <f>E13/C20-1</f>
        <v>9.1479820627802466E-2</v>
      </c>
      <c r="C20" s="115">
        <v>2.5810185185185186E-4</v>
      </c>
      <c r="D20" s="115"/>
      <c r="E20" s="115"/>
      <c r="F20" s="116"/>
    </row>
    <row r="21" spans="1:6" ht="14.4" x14ac:dyDescent="0.3">
      <c r="A21" s="89">
        <v>2021</v>
      </c>
      <c r="B21" s="88">
        <f>(C20/C21)-1</f>
        <v>4.6948356807511749E-2</v>
      </c>
      <c r="C21" s="115">
        <v>2.465277777777778E-4</v>
      </c>
      <c r="D21" s="117"/>
      <c r="E21" s="117"/>
      <c r="F21" s="118"/>
    </row>
    <row r="22" spans="1:6" ht="14.4" x14ac:dyDescent="0.3">
      <c r="A22" s="89">
        <v>2022</v>
      </c>
      <c r="B22" s="88">
        <f>(C21/C22)-1</f>
        <v>3.9024390243902474E-2</v>
      </c>
      <c r="C22" s="115">
        <v>2.3726851851851852E-4</v>
      </c>
      <c r="D22" s="117"/>
      <c r="E22" s="117"/>
      <c r="F22" s="118"/>
    </row>
    <row r="23" spans="1:6" ht="15" thickBot="1" x14ac:dyDescent="0.35">
      <c r="A23" s="90">
        <v>2023</v>
      </c>
      <c r="B23" s="91">
        <f>(C22/C23)-1</f>
        <v>1.7369727047146455E-2</v>
      </c>
      <c r="C23" s="119">
        <v>2.3321759259259259E-4</v>
      </c>
      <c r="D23" s="120"/>
      <c r="E23" s="120"/>
      <c r="F23" s="121"/>
    </row>
  </sheetData>
  <mergeCells count="31">
    <mergeCell ref="D2:I2"/>
    <mergeCell ref="D3:I3"/>
    <mergeCell ref="F4:G4"/>
    <mergeCell ref="H4:I4"/>
    <mergeCell ref="A16:D16"/>
    <mergeCell ref="E9:G9"/>
    <mergeCell ref="E10:G10"/>
    <mergeCell ref="E11:G11"/>
    <mergeCell ref="E15:G15"/>
    <mergeCell ref="E16:G16"/>
    <mergeCell ref="E12:G12"/>
    <mergeCell ref="E13:G13"/>
    <mergeCell ref="E14:G14"/>
    <mergeCell ref="A14:D14"/>
    <mergeCell ref="A9:D9"/>
    <mergeCell ref="A1:I1"/>
    <mergeCell ref="C20:F20"/>
    <mergeCell ref="C21:F21"/>
    <mergeCell ref="C22:F22"/>
    <mergeCell ref="C23:F23"/>
    <mergeCell ref="C19:F19"/>
    <mergeCell ref="A8:G8"/>
    <mergeCell ref="A18:F18"/>
    <mergeCell ref="B2:B5"/>
    <mergeCell ref="C2:C5"/>
    <mergeCell ref="A2:A6"/>
    <mergeCell ref="A12:D12"/>
    <mergeCell ref="A13:D13"/>
    <mergeCell ref="A10:D10"/>
    <mergeCell ref="A11:D11"/>
    <mergeCell ref="A15:D15"/>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4"/>
  <sheetViews>
    <sheetView zoomScale="68" zoomScaleNormal="60" workbookViewId="0">
      <selection sqref="A1:E1"/>
    </sheetView>
  </sheetViews>
  <sheetFormatPr defaultColWidth="8.77734375" defaultRowHeight="14.4" x14ac:dyDescent="0.3"/>
  <cols>
    <col min="1" max="1" width="32.33203125" style="2" customWidth="1"/>
    <col min="2" max="2" width="47.6640625" style="2" customWidth="1"/>
    <col min="3" max="5" width="50.77734375" style="2" customWidth="1"/>
    <col min="6" max="16384" width="8.77734375" style="1"/>
  </cols>
  <sheetData>
    <row r="1" spans="1:5" s="3" customFormat="1" ht="77.7" customHeight="1" thickBot="1" x14ac:dyDescent="0.35">
      <c r="A1" s="6"/>
      <c r="B1" s="7"/>
      <c r="C1" s="7"/>
      <c r="D1" s="7"/>
      <c r="E1" s="8"/>
    </row>
    <row r="2" spans="1:5" ht="80.7" customHeight="1" thickBot="1" x14ac:dyDescent="0.35">
      <c r="A2" s="24" t="s">
        <v>38</v>
      </c>
      <c r="B2" s="24" t="s">
        <v>0</v>
      </c>
      <c r="C2" s="24" t="s">
        <v>9</v>
      </c>
      <c r="D2" s="24" t="s">
        <v>39</v>
      </c>
      <c r="E2" s="24" t="s">
        <v>1</v>
      </c>
    </row>
    <row r="3" spans="1:5" ht="31.95" customHeight="1" x14ac:dyDescent="0.3">
      <c r="A3" s="156" t="s">
        <v>40</v>
      </c>
      <c r="B3" s="25" t="s">
        <v>4</v>
      </c>
      <c r="C3" s="12"/>
      <c r="D3" s="12"/>
      <c r="E3" s="13"/>
    </row>
    <row r="4" spans="1:5" ht="31.95" customHeight="1" x14ac:dyDescent="0.3">
      <c r="A4" s="157"/>
      <c r="B4" s="26" t="s">
        <v>3</v>
      </c>
      <c r="C4" s="10"/>
      <c r="D4" s="10"/>
      <c r="E4" s="14"/>
    </row>
    <row r="5" spans="1:5" ht="31.95" customHeight="1" x14ac:dyDescent="0.3">
      <c r="A5" s="157"/>
      <c r="B5" s="26" t="s">
        <v>5</v>
      </c>
      <c r="C5" s="10"/>
      <c r="D5" s="10"/>
      <c r="E5" s="14"/>
    </row>
    <row r="6" spans="1:5" ht="31.95" customHeight="1" x14ac:dyDescent="0.3">
      <c r="A6" s="157"/>
      <c r="B6" s="26" t="s">
        <v>2</v>
      </c>
      <c r="C6" s="10"/>
      <c r="D6" s="10"/>
      <c r="E6" s="14"/>
    </row>
    <row r="7" spans="1:5" ht="31.95" customHeight="1" x14ac:dyDescent="0.3">
      <c r="A7" s="157"/>
      <c r="B7" s="26" t="s">
        <v>8</v>
      </c>
      <c r="C7" s="10"/>
      <c r="D7" s="10"/>
      <c r="E7" s="14"/>
    </row>
    <row r="8" spans="1:5" ht="31.95" customHeight="1" x14ac:dyDescent="0.3">
      <c r="A8" s="157"/>
      <c r="B8" s="26" t="s">
        <v>6</v>
      </c>
      <c r="C8" s="10"/>
      <c r="D8" s="10"/>
      <c r="E8" s="14"/>
    </row>
    <row r="9" spans="1:5" ht="31.95" customHeight="1" thickBot="1" x14ac:dyDescent="0.35">
      <c r="A9" s="158"/>
      <c r="B9" s="27" t="s">
        <v>7</v>
      </c>
      <c r="C9" s="15"/>
      <c r="D9" s="15"/>
      <c r="E9" s="16"/>
    </row>
    <row r="10" spans="1:5" ht="31.95" customHeight="1" x14ac:dyDescent="0.3">
      <c r="A10" s="156" t="s">
        <v>41</v>
      </c>
      <c r="B10" s="25" t="s">
        <v>12</v>
      </c>
      <c r="C10" s="12"/>
      <c r="D10" s="12"/>
      <c r="E10" s="13"/>
    </row>
    <row r="11" spans="1:5" ht="31.95" customHeight="1" x14ac:dyDescent="0.3">
      <c r="A11" s="157"/>
      <c r="B11" s="26" t="s">
        <v>61</v>
      </c>
      <c r="C11" s="10"/>
      <c r="D11" s="10"/>
      <c r="E11" s="14"/>
    </row>
    <row r="12" spans="1:5" ht="31.95" customHeight="1" thickBot="1" x14ac:dyDescent="0.35">
      <c r="A12" s="158"/>
      <c r="B12" s="28" t="s">
        <v>43</v>
      </c>
      <c r="C12" s="15"/>
      <c r="D12" s="15"/>
      <c r="E12" s="16"/>
    </row>
    <row r="13" spans="1:5" ht="31.95" customHeight="1" x14ac:dyDescent="0.3">
      <c r="A13" s="156" t="s">
        <v>42</v>
      </c>
      <c r="B13" s="25" t="s">
        <v>10</v>
      </c>
      <c r="C13" s="17"/>
      <c r="D13" s="17"/>
      <c r="E13" s="13"/>
    </row>
    <row r="14" spans="1:5" ht="31.95" customHeight="1" x14ac:dyDescent="0.3">
      <c r="A14" s="157"/>
      <c r="B14" s="26" t="s">
        <v>11</v>
      </c>
      <c r="C14" s="11"/>
      <c r="D14" s="11"/>
      <c r="E14" s="14"/>
    </row>
    <row r="15" spans="1:5" ht="31.95" customHeight="1" x14ac:dyDescent="0.3">
      <c r="A15" s="157"/>
      <c r="B15" s="29" t="s">
        <v>44</v>
      </c>
      <c r="C15" s="11"/>
      <c r="D15" s="11"/>
      <c r="E15" s="14"/>
    </row>
    <row r="16" spans="1:5" ht="31.95" customHeight="1" x14ac:dyDescent="0.3">
      <c r="A16" s="157"/>
      <c r="B16" s="26" t="s">
        <v>15</v>
      </c>
      <c r="C16" s="10"/>
      <c r="D16" s="11"/>
      <c r="E16" s="14"/>
    </row>
    <row r="17" spans="1:5" ht="31.95" customHeight="1" thickBot="1" x14ac:dyDescent="0.35">
      <c r="A17" s="158"/>
      <c r="B17" s="27" t="s">
        <v>16</v>
      </c>
      <c r="C17" s="15"/>
      <c r="D17" s="18"/>
      <c r="E17" s="16"/>
    </row>
    <row r="18" spans="1:5" ht="31.95" customHeight="1" x14ac:dyDescent="0.3">
      <c r="A18" s="156" t="s">
        <v>58</v>
      </c>
      <c r="B18" s="25" t="s">
        <v>45</v>
      </c>
      <c r="C18" s="12"/>
      <c r="D18" s="12"/>
      <c r="E18" s="13"/>
    </row>
    <row r="19" spans="1:5" ht="31.95" customHeight="1" x14ac:dyDescent="0.3">
      <c r="A19" s="157"/>
      <c r="B19" s="26" t="s">
        <v>46</v>
      </c>
      <c r="C19" s="10"/>
      <c r="D19" s="10"/>
      <c r="E19" s="14"/>
    </row>
    <row r="20" spans="1:5" s="5" customFormat="1" ht="31.95" customHeight="1" x14ac:dyDescent="0.3">
      <c r="A20" s="157"/>
      <c r="B20" s="26" t="s">
        <v>47</v>
      </c>
      <c r="C20" s="10"/>
      <c r="D20" s="10"/>
      <c r="E20" s="14"/>
    </row>
    <row r="21" spans="1:5" ht="31.95" customHeight="1" x14ac:dyDescent="0.3">
      <c r="A21" s="157"/>
      <c r="B21" s="26" t="s">
        <v>48</v>
      </c>
      <c r="C21" s="10"/>
      <c r="D21" s="10"/>
      <c r="E21" s="14"/>
    </row>
    <row r="22" spans="1:5" ht="31.95" customHeight="1" thickBot="1" x14ac:dyDescent="0.35">
      <c r="A22" s="158"/>
      <c r="B22" s="27" t="s">
        <v>49</v>
      </c>
      <c r="C22" s="15"/>
      <c r="D22" s="15"/>
      <c r="E22" s="16"/>
    </row>
    <row r="23" spans="1:5" ht="31.95" customHeight="1" x14ac:dyDescent="0.3">
      <c r="A23" s="156" t="s">
        <v>53</v>
      </c>
      <c r="B23" s="25" t="s">
        <v>13</v>
      </c>
      <c r="C23" s="12"/>
      <c r="D23" s="17"/>
      <c r="E23" s="13"/>
    </row>
    <row r="24" spans="1:5" ht="31.95" customHeight="1" x14ac:dyDescent="0.3">
      <c r="A24" s="157"/>
      <c r="B24" s="26" t="s">
        <v>14</v>
      </c>
      <c r="C24" s="10"/>
      <c r="D24" s="11"/>
      <c r="E24" s="14"/>
    </row>
    <row r="25" spans="1:5" ht="31.95" customHeight="1" x14ac:dyDescent="0.3">
      <c r="A25" s="157"/>
      <c r="B25" s="26" t="s">
        <v>62</v>
      </c>
      <c r="C25" s="10"/>
      <c r="D25" s="11"/>
      <c r="E25" s="14"/>
    </row>
    <row r="26" spans="1:5" ht="31.95" customHeight="1" x14ac:dyDescent="0.3">
      <c r="A26" s="157"/>
      <c r="B26" s="26" t="s">
        <v>50</v>
      </c>
      <c r="C26" s="10"/>
      <c r="D26" s="11"/>
      <c r="E26" s="14"/>
    </row>
    <row r="27" spans="1:5" ht="31.95" customHeight="1" x14ac:dyDescent="0.3">
      <c r="A27" s="157"/>
      <c r="B27" s="26" t="s">
        <v>51</v>
      </c>
      <c r="C27" s="10"/>
      <c r="D27" s="10"/>
      <c r="E27" s="14"/>
    </row>
    <row r="28" spans="1:5" ht="31.95" customHeight="1" thickBot="1" x14ac:dyDescent="0.35">
      <c r="A28" s="158"/>
      <c r="B28" s="30" t="s">
        <v>52</v>
      </c>
      <c r="C28" s="19"/>
      <c r="D28" s="20"/>
      <c r="E28" s="21"/>
    </row>
    <row r="29" spans="1:5" ht="73.8" customHeight="1" thickBot="1" x14ac:dyDescent="0.35">
      <c r="A29" s="34" t="s">
        <v>54</v>
      </c>
      <c r="B29" s="33" t="s">
        <v>55</v>
      </c>
      <c r="C29" s="22"/>
      <c r="D29" s="22"/>
      <c r="E29" s="23"/>
    </row>
    <row r="30" spans="1:5" ht="31.95" customHeight="1" x14ac:dyDescent="0.3">
      <c r="A30" s="156" t="s">
        <v>17</v>
      </c>
      <c r="B30" s="25" t="s">
        <v>18</v>
      </c>
      <c r="C30" s="17"/>
      <c r="D30" s="17"/>
      <c r="E30" s="13"/>
    </row>
    <row r="31" spans="1:5" ht="31.95" customHeight="1" x14ac:dyDescent="0.3">
      <c r="A31" s="157"/>
      <c r="B31" s="26" t="s">
        <v>19</v>
      </c>
      <c r="C31" s="11"/>
      <c r="D31" s="11"/>
      <c r="E31" s="14"/>
    </row>
    <row r="32" spans="1:5" s="5" customFormat="1" ht="31.95" customHeight="1" x14ac:dyDescent="0.3">
      <c r="A32" s="157"/>
      <c r="B32" s="26" t="s">
        <v>20</v>
      </c>
      <c r="C32" s="10"/>
      <c r="D32" s="11"/>
      <c r="E32" s="14"/>
    </row>
    <row r="33" spans="1:5" s="5" customFormat="1" ht="31.95" customHeight="1" x14ac:dyDescent="0.3">
      <c r="A33" s="157"/>
      <c r="B33" s="26" t="s">
        <v>21</v>
      </c>
      <c r="C33" s="10"/>
      <c r="D33" s="11"/>
      <c r="E33" s="14"/>
    </row>
    <row r="34" spans="1:5" s="5" customFormat="1" ht="31.95" customHeight="1" x14ac:dyDescent="0.3">
      <c r="A34" s="157"/>
      <c r="B34" s="26" t="s">
        <v>56</v>
      </c>
      <c r="C34" s="10"/>
      <c r="D34" s="11"/>
      <c r="E34" s="14"/>
    </row>
    <row r="35" spans="1:5" s="5" customFormat="1" ht="31.95" customHeight="1" x14ac:dyDescent="0.3">
      <c r="A35" s="157"/>
      <c r="B35" s="26" t="s">
        <v>22</v>
      </c>
      <c r="C35" s="10"/>
      <c r="D35" s="11"/>
      <c r="E35" s="14"/>
    </row>
    <row r="36" spans="1:5" s="5" customFormat="1" ht="31.95" customHeight="1" x14ac:dyDescent="0.3">
      <c r="A36" s="157"/>
      <c r="B36" s="26" t="s">
        <v>23</v>
      </c>
      <c r="C36" s="10"/>
      <c r="D36" s="11"/>
      <c r="E36" s="14"/>
    </row>
    <row r="37" spans="1:5" s="5" customFormat="1" ht="31.95" customHeight="1" x14ac:dyDescent="0.3">
      <c r="A37" s="157"/>
      <c r="B37" s="26" t="s">
        <v>24</v>
      </c>
      <c r="C37" s="10"/>
      <c r="D37" s="11"/>
      <c r="E37" s="14"/>
    </row>
    <row r="38" spans="1:5" s="5" customFormat="1" ht="31.95" customHeight="1" x14ac:dyDescent="0.3">
      <c r="A38" s="157"/>
      <c r="B38" s="26" t="s">
        <v>25</v>
      </c>
      <c r="C38" s="10"/>
      <c r="D38" s="11"/>
      <c r="E38" s="14"/>
    </row>
    <row r="39" spans="1:5" s="5" customFormat="1" ht="31.95" customHeight="1" thickBot="1" x14ac:dyDescent="0.35">
      <c r="A39" s="158"/>
      <c r="B39" s="27" t="s">
        <v>26</v>
      </c>
      <c r="C39" s="15"/>
      <c r="D39" s="18"/>
      <c r="E39" s="16"/>
    </row>
    <row r="40" spans="1:5" ht="31.95" customHeight="1" x14ac:dyDescent="0.3">
      <c r="A40" s="156" t="s">
        <v>27</v>
      </c>
      <c r="B40" s="25" t="s">
        <v>28</v>
      </c>
      <c r="C40" s="12"/>
      <c r="D40" s="12"/>
      <c r="E40" s="13"/>
    </row>
    <row r="41" spans="1:5" ht="31.95" customHeight="1" x14ac:dyDescent="0.3">
      <c r="A41" s="157"/>
      <c r="B41" s="26" t="s">
        <v>29</v>
      </c>
      <c r="C41" s="10"/>
      <c r="D41" s="10"/>
      <c r="E41" s="14"/>
    </row>
    <row r="42" spans="1:5" ht="31.95" customHeight="1" x14ac:dyDescent="0.3">
      <c r="A42" s="157"/>
      <c r="B42" s="26" t="s">
        <v>30</v>
      </c>
      <c r="C42" s="10"/>
      <c r="D42" s="11"/>
      <c r="E42" s="14"/>
    </row>
    <row r="43" spans="1:5" ht="31.95" customHeight="1" x14ac:dyDescent="0.3">
      <c r="A43" s="157"/>
      <c r="B43" s="26" t="s">
        <v>31</v>
      </c>
      <c r="C43" s="10"/>
      <c r="D43" s="11"/>
      <c r="E43" s="14"/>
    </row>
    <row r="44" spans="1:5" ht="31.95" customHeight="1" thickBot="1" x14ac:dyDescent="0.35">
      <c r="A44" s="158"/>
      <c r="B44" s="27" t="s">
        <v>63</v>
      </c>
      <c r="C44" s="15"/>
      <c r="D44" s="15"/>
      <c r="E44" s="16"/>
    </row>
    <row r="45" spans="1:5" s="5" customFormat="1" ht="31.95" customHeight="1" x14ac:dyDescent="0.3">
      <c r="A45" s="156" t="s">
        <v>59</v>
      </c>
      <c r="B45" s="25" t="s">
        <v>64</v>
      </c>
      <c r="C45" s="12"/>
      <c r="D45" s="12"/>
      <c r="E45" s="13"/>
    </row>
    <row r="46" spans="1:5" s="5" customFormat="1" ht="31.95" customHeight="1" x14ac:dyDescent="0.3">
      <c r="A46" s="157"/>
      <c r="B46" s="26" t="s">
        <v>65</v>
      </c>
      <c r="C46" s="10"/>
      <c r="D46" s="10"/>
      <c r="E46" s="14"/>
    </row>
    <row r="47" spans="1:5" s="5" customFormat="1" ht="31.95" customHeight="1" x14ac:dyDescent="0.3">
      <c r="A47" s="157"/>
      <c r="B47" s="26" t="s">
        <v>32</v>
      </c>
      <c r="C47" s="10"/>
      <c r="D47" s="10"/>
      <c r="E47" s="14"/>
    </row>
    <row r="48" spans="1:5" s="5" customFormat="1" ht="31.95" customHeight="1" x14ac:dyDescent="0.3">
      <c r="A48" s="157"/>
      <c r="B48" s="26" t="s">
        <v>33</v>
      </c>
      <c r="C48" s="10"/>
      <c r="D48" s="10"/>
      <c r="E48" s="14"/>
    </row>
    <row r="49" spans="1:5" s="5" customFormat="1" ht="31.95" customHeight="1" thickBot="1" x14ac:dyDescent="0.35">
      <c r="A49" s="158"/>
      <c r="B49" s="27" t="s">
        <v>34</v>
      </c>
      <c r="C49" s="15"/>
      <c r="D49" s="15"/>
      <c r="E49" s="16"/>
    </row>
    <row r="50" spans="1:5" ht="31.95" customHeight="1" x14ac:dyDescent="0.3">
      <c r="A50" s="156" t="s">
        <v>60</v>
      </c>
      <c r="B50" s="31" t="s">
        <v>66</v>
      </c>
      <c r="C50" s="17"/>
      <c r="D50" s="17"/>
      <c r="E50" s="13"/>
    </row>
    <row r="51" spans="1:5" ht="31.95" customHeight="1" thickBot="1" x14ac:dyDescent="0.35">
      <c r="A51" s="158"/>
      <c r="B51" s="32" t="s">
        <v>57</v>
      </c>
      <c r="C51" s="18"/>
      <c r="D51" s="18"/>
      <c r="E51" s="16"/>
    </row>
    <row r="52" spans="1:5" x14ac:dyDescent="0.3">
      <c r="A52" s="4"/>
    </row>
    <row r="53" spans="1:5" x14ac:dyDescent="0.3">
      <c r="A53" s="4"/>
    </row>
    <row r="54" spans="1:5" x14ac:dyDescent="0.3">
      <c r="A54" s="4"/>
    </row>
    <row r="55" spans="1:5" x14ac:dyDescent="0.3">
      <c r="A55" s="4"/>
    </row>
    <row r="56" spans="1:5" x14ac:dyDescent="0.3">
      <c r="A56" s="4"/>
    </row>
    <row r="57" spans="1:5" x14ac:dyDescent="0.3">
      <c r="A57" s="4"/>
    </row>
    <row r="58" spans="1:5" x14ac:dyDescent="0.3">
      <c r="A58" s="4"/>
    </row>
    <row r="59" spans="1:5" x14ac:dyDescent="0.3">
      <c r="A59" s="4"/>
    </row>
    <row r="60" spans="1:5" x14ac:dyDescent="0.3">
      <c r="A60" s="4"/>
    </row>
    <row r="61" spans="1:5" x14ac:dyDescent="0.3">
      <c r="A61" s="4"/>
    </row>
    <row r="62" spans="1:5" x14ac:dyDescent="0.3">
      <c r="A62" s="4"/>
    </row>
    <row r="63" spans="1:5" x14ac:dyDescent="0.3">
      <c r="A63" s="4"/>
    </row>
    <row r="64" spans="1:5" x14ac:dyDescent="0.3">
      <c r="A64" s="4"/>
    </row>
  </sheetData>
  <mergeCells count="9">
    <mergeCell ref="A3:A9"/>
    <mergeCell ref="A10:A12"/>
    <mergeCell ref="A13:A17"/>
    <mergeCell ref="A45:A49"/>
    <mergeCell ref="A50:A51"/>
    <mergeCell ref="A30:A39"/>
    <mergeCell ref="A40:A44"/>
    <mergeCell ref="A18:A22"/>
    <mergeCell ref="A23:A28"/>
  </mergeCells>
  <pageMargins left="0.7" right="0.7" top="0.75" bottom="0.75" header="0.3" footer="0.3"/>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Procedure talentenstatuut</vt:lpstr>
      <vt:lpstr>Criteria Track &amp; Road</vt:lpstr>
      <vt:lpstr>Criteria Field</vt:lpstr>
      <vt:lpstr>Prestatiedoelen</vt:lpstr>
      <vt:lpstr>POP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 Vleugels</dc:creator>
  <cp:lastModifiedBy>Steven Van Beylen</cp:lastModifiedBy>
  <cp:lastPrinted>2020-06-17T10:36:25Z</cp:lastPrinted>
  <dcterms:created xsi:type="dcterms:W3CDTF">2014-03-20T16:11:41Z</dcterms:created>
  <dcterms:modified xsi:type="dcterms:W3CDTF">2020-06-25T11:53:58Z</dcterms:modified>
</cp:coreProperties>
</file>